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 Инвестиции" sheetId="1" r:id="rId4"/>
    <sheet state="visible" name="2 Продажи" sheetId="2" r:id="rId5"/>
    <sheet state="visible" name="3 Расходы" sheetId="3" r:id="rId6"/>
    <sheet state="visible" name="4 Финмодель_автоматически" sheetId="4" r:id="rId7"/>
    <sheet state="visible" name="5 Показатели_автоматически" sheetId="5" r:id="rId8"/>
  </sheets>
  <definedNames/>
  <calcPr/>
</workbook>
</file>

<file path=xl/sharedStrings.xml><?xml version="1.0" encoding="utf-8"?>
<sst xmlns="http://schemas.openxmlformats.org/spreadsheetml/2006/main" count="148" uniqueCount="102">
  <si>
    <t>Таблица 1. Расчет потребности в инвестициях</t>
  </si>
  <si>
    <t>Заполнять только желтые ячейки, отмеченные значками "…"</t>
  </si>
  <si>
    <t>Статьи затрат</t>
  </si>
  <si>
    <t>Стоимость , руб</t>
  </si>
  <si>
    <t>Капитальные вложения</t>
  </si>
  <si>
    <t>Покупка оборудования</t>
  </si>
  <si>
    <t>Капитальный ремонт помещения</t>
  </si>
  <si>
    <t>Покупка техники</t>
  </si>
  <si>
    <t>Разработка сайта</t>
  </si>
  <si>
    <t>Прочие капитальные расходы 1</t>
  </si>
  <si>
    <t>Прочие капитальные расходы 2</t>
  </si>
  <si>
    <t>Прочие капитальные расходы 3</t>
  </si>
  <si>
    <t>Расходы на запуск</t>
  </si>
  <si>
    <t>Маркетинговые расходы на запуск</t>
  </si>
  <si>
    <t>Расходы на разработку игры</t>
  </si>
  <si>
    <t>Расходы на маркетинг игры</t>
  </si>
  <si>
    <t>Расходы на отдел продаж под ключ</t>
  </si>
  <si>
    <t>Расходы на запуск 3</t>
  </si>
  <si>
    <t>Операционные расходы</t>
  </si>
  <si>
    <t>Аренда помещения/6 месяцев</t>
  </si>
  <si>
    <t>Зарплата_производство/месяц</t>
  </si>
  <si>
    <t>Зарплата_продажи (в процентах)</t>
  </si>
  <si>
    <t>Зарплата_управление/месяц</t>
  </si>
  <si>
    <t>Маркетинг</t>
  </si>
  <si>
    <t>Прочие операционные расходы 2</t>
  </si>
  <si>
    <t>Прочие операционные расходы 3</t>
  </si>
  <si>
    <t>Прочие расходы</t>
  </si>
  <si>
    <t>Прочие расходы 1 (продукты)/год</t>
  </si>
  <si>
    <t>Прочие расходы 2 (путешествия)/6 месяцев</t>
  </si>
  <si>
    <t>Прочие расходы 3 (трансфер(такси))/год</t>
  </si>
  <si>
    <t>Резерв на непредвиденные расходы</t>
  </si>
  <si>
    <t>Итого потребность в инвестициях</t>
  </si>
  <si>
    <t xml:space="preserve">Таблица 2. План продаж помесячно </t>
  </si>
  <si>
    <t>План продаж В МЕСЯЦ</t>
  </si>
  <si>
    <t>каждый месяц в 1й год</t>
  </si>
  <si>
    <t>каждый месяц во 2й год</t>
  </si>
  <si>
    <t>каждый месяц в 3й год</t>
  </si>
  <si>
    <t>Цена товара/услуги</t>
  </si>
  <si>
    <t>рекламные компании для FUTURE HOUSE (аккаунты дома)</t>
  </si>
  <si>
    <t xml:space="preserve">монетизация соцсетей </t>
  </si>
  <si>
    <t>видео игры</t>
  </si>
  <si>
    <t>Франшиза хауса "FUTURE HOUSE"</t>
  </si>
  <si>
    <t>Рекламные компании участников</t>
  </si>
  <si>
    <t>Количество товаров/услуг</t>
  </si>
  <si>
    <t xml:space="preserve">Таблица 3. План расходов помесячно </t>
  </si>
  <si>
    <t>План расходов В МЕСЯЦ</t>
  </si>
  <si>
    <t>каждый месяц в 1 год</t>
  </si>
  <si>
    <t>каждый месяц во 2 год</t>
  </si>
  <si>
    <t>каждый месяц в 3 год</t>
  </si>
  <si>
    <t>Аренда помещения</t>
  </si>
  <si>
    <t>Зарплата_производство</t>
  </si>
  <si>
    <t>Зарплата_продажи</t>
  </si>
  <si>
    <t>Зарплата_управление</t>
  </si>
  <si>
    <t>Закупка материалов (оборудование)</t>
  </si>
  <si>
    <t>Маркетинговые расходы</t>
  </si>
  <si>
    <t>Расходы 2</t>
  </si>
  <si>
    <t>Расходы 3</t>
  </si>
  <si>
    <t>Расходы 4</t>
  </si>
  <si>
    <t>Расходы 5</t>
  </si>
  <si>
    <t>Расходы 6</t>
  </si>
  <si>
    <t>Расходы 7</t>
  </si>
  <si>
    <t>Расходы 8</t>
  </si>
  <si>
    <t>Расходы 9</t>
  </si>
  <si>
    <t>Расходы 10</t>
  </si>
  <si>
    <t>Раздел 1</t>
  </si>
  <si>
    <t>Итого</t>
  </si>
  <si>
    <t>Год 1</t>
  </si>
  <si>
    <t>Год 2</t>
  </si>
  <si>
    <t>Год 3</t>
  </si>
  <si>
    <t>xx</t>
  </si>
  <si>
    <t>Выручка</t>
  </si>
  <si>
    <t>Итого выручка</t>
  </si>
  <si>
    <t>Наименования</t>
  </si>
  <si>
    <t>НДФЛ, Соцфзносы</t>
  </si>
  <si>
    <t>Налоги (УСН 15%)</t>
  </si>
  <si>
    <t>Итого расходы</t>
  </si>
  <si>
    <t>Чистая прибыль</t>
  </si>
  <si>
    <t>1 Расчет стоимости компании доходным методом: по чистой прибыли за 2 года</t>
  </si>
  <si>
    <t>&lt; год</t>
  </si>
  <si>
    <t>&lt; месяц</t>
  </si>
  <si>
    <t>Чистая прибыль/убыток</t>
  </si>
  <si>
    <t>Текущая стоимость компании</t>
  </si>
  <si>
    <t>2 Расчет реализуемой доли компании за привлекаемые инвестиций = Сумма инвестиций / Оценка компании</t>
  </si>
  <si>
    <t>Cумма привлекаемых инвестиций</t>
  </si>
  <si>
    <t>Доля привлекаемой суммы в стоимости компании</t>
  </si>
  <si>
    <t>3 Расчет стоимости приобретаемой доли по годам = Оценка компании * Долю инвестора</t>
  </si>
  <si>
    <t xml:space="preserve">Cтоимость доли - </t>
  </si>
  <si>
    <t>Рост стоимости доли, руб</t>
  </si>
  <si>
    <t>Рост стоимости доли, %</t>
  </si>
  <si>
    <t>4 Распределение прибыли</t>
  </si>
  <si>
    <t>Финансовая модель на 3 года</t>
  </si>
  <si>
    <t>Резервный фонд</t>
  </si>
  <si>
    <t>10%</t>
  </si>
  <si>
    <t>Чистая прибыль для распределения</t>
  </si>
  <si>
    <t>"Дивиденды собственника"</t>
  </si>
  <si>
    <t>"Дивиденды инвестора"</t>
  </si>
  <si>
    <t>"Дивиденды инвестора" накопленным итогом</t>
  </si>
  <si>
    <t>5 Срок окупаемости инвестиций</t>
  </si>
  <si>
    <t>Cумма инвестиций</t>
  </si>
  <si>
    <t>Cрок окупаемости инвестиций, мес</t>
  </si>
  <si>
    <t>6 Показатель возврата инвестиций - ROI</t>
  </si>
  <si>
    <t>ROI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</si>
</sst>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_ ;\-#,##0\ "/>
  </numFmts>
  <fonts count="11">
    <font>
      <sz val="12.0"/>
      <color rgb="FF000000"/>
      <name val="Calibri"/>
    </font>
    <font>
      <i/>
      <sz val="12.0"/>
      <color rgb="FF000000"/>
      <name val="Cambria"/>
    </font>
    <font>
      <b/>
      <sz val="12.0"/>
      <color rgb="FF000000"/>
      <name val="Cambria"/>
    </font>
    <font>
      <sz val="12.0"/>
      <color rgb="FF000000"/>
      <name val="Cambria"/>
    </font>
    <font>
      <i/>
      <sz val="12.0"/>
      <color rgb="FF002060"/>
      <name val="Cambria"/>
    </font>
    <font>
      <sz val="12.0"/>
      <color rgb="FFFFFFFF"/>
      <name val="Cambria"/>
    </font>
    <font>
      <sz val="12.0"/>
      <color rgb="FF000000"/>
      <name val="Arial"/>
    </font>
    <font>
      <i/>
      <sz val="12.0"/>
      <color rgb="FF000000"/>
      <name val="Arial"/>
    </font>
    <font>
      <b/>
      <i/>
      <sz val="12.0"/>
      <color rgb="FF002060"/>
      <name val="Cambria"/>
    </font>
    <font>
      <b/>
      <sz val="12.0"/>
      <color rgb="FF002060"/>
      <name val="Cambria"/>
    </font>
    <font>
      <b/>
      <sz val="12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</fills>
  <borders count="28">
    <border/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84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0" fillId="0" fontId="2" numFmtId="164" xfId="0" applyFont="1" applyNumberFormat="1"/>
    <xf borderId="0" fillId="0" fontId="3" numFmtId="164" xfId="0" applyFont="1" applyNumberFormat="1"/>
    <xf borderId="0" fillId="0" fontId="3" numFmtId="164" xfId="0" applyAlignment="1" applyFont="1" applyNumberFormat="1">
      <alignment horizontal="center"/>
    </xf>
    <xf borderId="0" fillId="0" fontId="4" numFmtId="164" xfId="0" applyFont="1" applyNumberFormat="1"/>
    <xf borderId="0" fillId="0" fontId="3" numFmtId="164" xfId="0" applyAlignment="1" applyFont="1" applyNumberFormat="1">
      <alignment vertical="center"/>
    </xf>
    <xf borderId="1" fillId="2" fontId="5" numFmtId="164" xfId="0" applyAlignment="1" applyBorder="1" applyFill="1" applyFont="1" applyNumberFormat="1">
      <alignment horizontal="left" vertical="center"/>
    </xf>
    <xf borderId="2" fillId="2" fontId="5" numFmtId="164" xfId="0" applyAlignment="1" applyBorder="1" applyFont="1" applyNumberFormat="1">
      <alignment horizontal="left" vertical="center"/>
    </xf>
    <xf borderId="2" fillId="2" fontId="5" numFmtId="164" xfId="0" applyAlignment="1" applyBorder="1" applyFont="1" applyNumberFormat="1">
      <alignment horizontal="right" shrinkToFit="0" vertical="center" wrapText="1"/>
    </xf>
    <xf borderId="0" fillId="0" fontId="3" numFmtId="164" xfId="0" applyAlignment="1" applyFont="1" applyNumberFormat="1">
      <alignment horizontal="center" vertical="center"/>
    </xf>
    <xf borderId="3" fillId="3" fontId="2" numFmtId="164" xfId="0" applyBorder="1" applyFill="1" applyFont="1" applyNumberFormat="1"/>
    <xf borderId="4" fillId="3" fontId="2" numFmtId="164" xfId="0" applyBorder="1" applyFont="1" applyNumberFormat="1"/>
    <xf borderId="5" fillId="3" fontId="2" numFmtId="164" xfId="0" applyAlignment="1" applyBorder="1" applyFont="1" applyNumberFormat="1">
      <alignment horizontal="right"/>
    </xf>
    <xf borderId="6" fillId="0" fontId="3" numFmtId="164" xfId="0" applyBorder="1" applyFont="1" applyNumberFormat="1"/>
    <xf borderId="7" fillId="4" fontId="3" numFmtId="164" xfId="0" applyBorder="1" applyFill="1" applyFont="1" applyNumberFormat="1"/>
    <xf borderId="7" fillId="4" fontId="3" numFmtId="164" xfId="0" applyAlignment="1" applyBorder="1" applyFont="1" applyNumberFormat="1">
      <alignment horizontal="right"/>
    </xf>
    <xf borderId="7" fillId="4" fontId="3" numFmtId="164" xfId="0" applyAlignment="1" applyBorder="1" applyFont="1" applyNumberFormat="1">
      <alignment readingOrder="0"/>
    </xf>
    <xf borderId="7" fillId="4" fontId="3" numFmtId="164" xfId="0" applyAlignment="1" applyBorder="1" applyFont="1" applyNumberFormat="1">
      <alignment horizontal="right" readingOrder="0"/>
    </xf>
    <xf borderId="8" fillId="0" fontId="3" numFmtId="164" xfId="0" applyBorder="1" applyFont="1" applyNumberFormat="1"/>
    <xf borderId="8" fillId="0" fontId="3" numFmtId="164" xfId="0" applyAlignment="1" applyBorder="1" applyFont="1" applyNumberFormat="1">
      <alignment horizontal="right"/>
    </xf>
    <xf borderId="7" fillId="4" fontId="6" numFmtId="164" xfId="0" applyAlignment="1" applyBorder="1" applyFont="1" applyNumberFormat="1">
      <alignment horizontal="right" readingOrder="0"/>
    </xf>
    <xf borderId="7" fillId="4" fontId="6" numFmtId="164" xfId="0" applyAlignment="1" applyBorder="1" applyFont="1" applyNumberFormat="1">
      <alignment readingOrder="0"/>
    </xf>
    <xf borderId="9" fillId="5" fontId="3" numFmtId="164" xfId="0" applyBorder="1" applyFill="1" applyFont="1" applyNumberFormat="1"/>
    <xf borderId="10" fillId="3" fontId="2" numFmtId="164" xfId="0" applyBorder="1" applyFont="1" applyNumberFormat="1"/>
    <xf borderId="2" fillId="4" fontId="3" numFmtId="164" xfId="0" applyAlignment="1" applyBorder="1" applyFont="1" applyNumberFormat="1">
      <alignment readingOrder="0"/>
    </xf>
    <xf borderId="2" fillId="4" fontId="3" numFmtId="164" xfId="0" applyAlignment="1" applyBorder="1" applyFont="1" applyNumberFormat="1">
      <alignment horizontal="right" readingOrder="0"/>
    </xf>
    <xf borderId="7" fillId="4" fontId="3" numFmtId="9" xfId="0" applyAlignment="1" applyBorder="1" applyFont="1" applyNumberFormat="1">
      <alignment horizontal="right" readingOrder="0"/>
    </xf>
    <xf borderId="11" fillId="5" fontId="3" numFmtId="164" xfId="0" applyBorder="1" applyFont="1" applyNumberFormat="1"/>
    <xf borderId="7" fillId="5" fontId="3" numFmtId="164" xfId="0" applyBorder="1" applyFont="1" applyNumberFormat="1"/>
    <xf borderId="7" fillId="5" fontId="3" numFmtId="164" xfId="0" applyAlignment="1" applyBorder="1" applyFont="1" applyNumberFormat="1">
      <alignment horizontal="right"/>
    </xf>
    <xf borderId="11" fillId="5" fontId="3" numFmtId="164" xfId="0" applyAlignment="1" applyBorder="1" applyFont="1" applyNumberFormat="1">
      <alignment horizontal="center"/>
    </xf>
    <xf borderId="1" fillId="5" fontId="3" numFmtId="164" xfId="0" applyBorder="1" applyFont="1" applyNumberFormat="1"/>
    <xf borderId="2" fillId="4" fontId="3" numFmtId="164" xfId="0" applyBorder="1" applyFont="1" applyNumberFormat="1"/>
    <xf borderId="12" fillId="5" fontId="3" numFmtId="164" xfId="0" applyBorder="1" applyFont="1" applyNumberFormat="1"/>
    <xf borderId="13" fillId="5" fontId="3" numFmtId="164" xfId="0" applyBorder="1" applyFont="1" applyNumberFormat="1"/>
    <xf borderId="14" fillId="0" fontId="3" numFmtId="164" xfId="0" applyBorder="1" applyFont="1" applyNumberFormat="1"/>
    <xf borderId="14" fillId="0" fontId="3" numFmtId="164" xfId="0" applyAlignment="1" applyBorder="1" applyFont="1" applyNumberFormat="1">
      <alignment horizontal="right"/>
    </xf>
    <xf borderId="0" fillId="0" fontId="3" numFmtId="164" xfId="0" applyAlignment="1" applyFont="1" applyNumberFormat="1">
      <alignment horizontal="left"/>
    </xf>
    <xf borderId="11" fillId="2" fontId="5" numFmtId="164" xfId="0" applyBorder="1" applyFont="1" applyNumberFormat="1"/>
    <xf borderId="11" fillId="2" fontId="5" numFmtId="164" xfId="0" applyAlignment="1" applyBorder="1" applyFont="1" applyNumberFormat="1">
      <alignment horizontal="center"/>
    </xf>
    <xf borderId="11" fillId="2" fontId="5" numFmtId="164" xfId="0" applyAlignment="1" applyBorder="1" applyFont="1" applyNumberFormat="1">
      <alignment horizontal="center" vertical="center"/>
    </xf>
    <xf borderId="11" fillId="2" fontId="5" numFmtId="164" xfId="0" applyAlignment="1" applyBorder="1" applyFont="1" applyNumberFormat="1">
      <alignment horizontal="left"/>
    </xf>
    <xf borderId="11" fillId="2" fontId="5" numFmtId="164" xfId="0" applyAlignment="1" applyBorder="1" applyFont="1" applyNumberFormat="1">
      <alignment horizontal="center" shrinkToFit="0" wrapText="1"/>
    </xf>
    <xf borderId="11" fillId="2" fontId="5" numFmtId="164" xfId="0" applyAlignment="1" applyBorder="1" applyFont="1" applyNumberFormat="1">
      <alignment horizontal="right"/>
    </xf>
    <xf borderId="6" fillId="0" fontId="1" numFmtId="164" xfId="0" applyAlignment="1" applyBorder="1" applyFont="1" applyNumberFormat="1">
      <alignment horizontal="left"/>
    </xf>
    <xf borderId="0" fillId="0" fontId="1" numFmtId="164" xfId="0" applyAlignment="1" applyFont="1" applyNumberFormat="1">
      <alignment horizontal="left"/>
    </xf>
    <xf borderId="15" fillId="0" fontId="1" numFmtId="164" xfId="0" applyAlignment="1" applyBorder="1" applyFont="1" applyNumberFormat="1">
      <alignment horizontal="center"/>
    </xf>
    <xf borderId="6" fillId="0" fontId="1" numFmtId="164" xfId="0" applyAlignment="1" applyBorder="1" applyFont="1" applyNumberFormat="1">
      <alignment horizontal="center"/>
    </xf>
    <xf borderId="6" fillId="0" fontId="1" numFmtId="164" xfId="0" applyAlignment="1" applyBorder="1" applyFont="1" applyNumberFormat="1">
      <alignment horizontal="right"/>
    </xf>
    <xf borderId="0" fillId="0" fontId="1" numFmtId="164" xfId="0" applyAlignment="1" applyFont="1" applyNumberFormat="1">
      <alignment horizontal="right"/>
    </xf>
    <xf borderId="8" fillId="0" fontId="1" numFmtId="164" xfId="0" applyAlignment="1" applyBorder="1" applyFont="1" applyNumberFormat="1">
      <alignment horizontal="right"/>
    </xf>
    <xf borderId="11" fillId="4" fontId="6" numFmtId="164" xfId="0" applyAlignment="1" applyBorder="1" applyFont="1" applyNumberFormat="1">
      <alignment horizontal="left" readingOrder="0"/>
    </xf>
    <xf borderId="11" fillId="4" fontId="1" numFmtId="164" xfId="0" applyBorder="1" applyFont="1" applyNumberFormat="1"/>
    <xf borderId="16" fillId="4" fontId="1" numFmtId="164" xfId="0" applyAlignment="1" applyBorder="1" applyFont="1" applyNumberFormat="1">
      <alignment horizontal="center" readingOrder="0"/>
    </xf>
    <xf borderId="9" fillId="6" fontId="1" numFmtId="164" xfId="0" applyAlignment="1" applyBorder="1" applyFill="1" applyFont="1" applyNumberFormat="1">
      <alignment horizontal="right"/>
    </xf>
    <xf borderId="11" fillId="6" fontId="1" numFmtId="164" xfId="0" applyAlignment="1" applyBorder="1" applyFont="1" applyNumberFormat="1">
      <alignment horizontal="right"/>
    </xf>
    <xf borderId="7" fillId="6" fontId="1" numFmtId="164" xfId="0" applyAlignment="1" applyBorder="1" applyFont="1" applyNumberFormat="1">
      <alignment horizontal="right"/>
    </xf>
    <xf borderId="11" fillId="4" fontId="3" numFmtId="164" xfId="0" applyAlignment="1" applyBorder="1" applyFont="1" applyNumberFormat="1">
      <alignment horizontal="left"/>
    </xf>
    <xf borderId="11" fillId="4" fontId="3" numFmtId="164" xfId="0" applyAlignment="1" applyBorder="1" applyFont="1" applyNumberFormat="1">
      <alignment horizontal="left" readingOrder="0"/>
    </xf>
    <xf borderId="16" fillId="4" fontId="1" numFmtId="164" xfId="0" applyAlignment="1" applyBorder="1" applyFont="1" applyNumberFormat="1">
      <alignment horizontal="center"/>
    </xf>
    <xf borderId="6" fillId="4" fontId="1" numFmtId="164" xfId="0" applyAlignment="1" applyBorder="1" applyFont="1" applyNumberFormat="1">
      <alignment horizontal="left" readingOrder="0"/>
    </xf>
    <xf borderId="17" fillId="0" fontId="1" numFmtId="164" xfId="0" applyAlignment="1" applyBorder="1" applyFont="1" applyNumberFormat="1">
      <alignment horizontal="left"/>
    </xf>
    <xf borderId="18" fillId="0" fontId="3" numFmtId="164" xfId="0" applyAlignment="1" applyBorder="1" applyFont="1" applyNumberFormat="1">
      <alignment horizontal="left"/>
    </xf>
    <xf borderId="19" fillId="0" fontId="1" numFmtId="164" xfId="0" applyAlignment="1" applyBorder="1" applyFont="1" applyNumberFormat="1">
      <alignment horizontal="center"/>
    </xf>
    <xf borderId="17" fillId="0" fontId="1" numFmtId="164" xfId="0" applyAlignment="1" applyBorder="1" applyFont="1" applyNumberFormat="1">
      <alignment horizontal="center"/>
    </xf>
    <xf borderId="17" fillId="0" fontId="1" numFmtId="164" xfId="0" applyAlignment="1" applyBorder="1" applyFont="1" applyNumberFormat="1">
      <alignment horizontal="right"/>
    </xf>
    <xf borderId="18" fillId="0" fontId="1" numFmtId="164" xfId="0" applyAlignment="1" applyBorder="1" applyFont="1" applyNumberFormat="1">
      <alignment horizontal="right"/>
    </xf>
    <xf borderId="20" fillId="0" fontId="1" numFmtId="164" xfId="0" applyAlignment="1" applyBorder="1" applyFont="1" applyNumberFormat="1">
      <alignment horizontal="right"/>
    </xf>
    <xf borderId="16" fillId="4" fontId="7" numFmtId="164" xfId="0" applyAlignment="1" applyBorder="1" applyFont="1" applyNumberFormat="1">
      <alignment horizontal="center" readingOrder="0"/>
    </xf>
    <xf borderId="11" fillId="2" fontId="5" numFmtId="164" xfId="0" applyAlignment="1" applyBorder="1" applyFont="1" applyNumberFormat="1">
      <alignment horizontal="left" vertical="center"/>
    </xf>
    <xf borderId="7" fillId="2" fontId="5" numFmtId="164" xfId="0" applyBorder="1" applyFont="1" applyNumberFormat="1"/>
    <xf borderId="7" fillId="2" fontId="5" numFmtId="164" xfId="0" applyAlignment="1" applyBorder="1" applyFont="1" applyNumberFormat="1">
      <alignment horizontal="right"/>
    </xf>
    <xf borderId="9" fillId="4" fontId="3" numFmtId="164" xfId="0" applyBorder="1" applyFont="1" applyNumberFormat="1"/>
    <xf borderId="9" fillId="4" fontId="3" numFmtId="164" xfId="0" applyAlignment="1" applyBorder="1" applyFont="1" applyNumberFormat="1">
      <alignment horizontal="left"/>
    </xf>
    <xf borderId="1" fillId="2" fontId="5" numFmtId="164" xfId="0" applyAlignment="1" applyBorder="1" applyFont="1" applyNumberFormat="1">
      <alignment horizontal="center"/>
    </xf>
    <xf borderId="10" fillId="2" fontId="5" numFmtId="164" xfId="0" applyAlignment="1" applyBorder="1" applyFont="1" applyNumberFormat="1">
      <alignment horizontal="center"/>
    </xf>
    <xf borderId="2" fillId="2" fontId="5" numFmtId="164" xfId="0" applyAlignment="1" applyBorder="1" applyFont="1" applyNumberFormat="1">
      <alignment horizontal="center"/>
    </xf>
    <xf borderId="5" fillId="2" fontId="5" numFmtId="164" xfId="0" applyAlignment="1" applyBorder="1" applyFont="1" applyNumberFormat="1">
      <alignment horizontal="center"/>
    </xf>
    <xf borderId="0" fillId="0" fontId="1" numFmtId="164" xfId="0" applyAlignment="1" applyFont="1" applyNumberFormat="1">
      <alignment shrinkToFit="0" wrapText="1"/>
    </xf>
    <xf borderId="18" fillId="0" fontId="1" numFmtId="164" xfId="0" applyAlignment="1" applyBorder="1" applyFont="1" applyNumberFormat="1">
      <alignment horizontal="left"/>
    </xf>
    <xf borderId="6" fillId="0" fontId="8" numFmtId="164" xfId="0" applyAlignment="1" applyBorder="1" applyFont="1" applyNumberFormat="1">
      <alignment horizontal="left"/>
    </xf>
    <xf borderId="0" fillId="0" fontId="8" numFmtId="164" xfId="0" applyFont="1" applyNumberFormat="1"/>
    <xf borderId="21" fillId="0" fontId="8" numFmtId="164" xfId="0" applyAlignment="1" applyBorder="1" applyFont="1" applyNumberFormat="1">
      <alignment horizontal="left"/>
    </xf>
    <xf borderId="14" fillId="0" fontId="9" numFmtId="164" xfId="0" applyAlignment="1" applyBorder="1" applyFont="1" applyNumberFormat="1">
      <alignment horizontal="left"/>
    </xf>
    <xf borderId="14" fillId="0" fontId="8" numFmtId="164" xfId="0" applyAlignment="1" applyBorder="1" applyFont="1" applyNumberFormat="1">
      <alignment horizontal="left"/>
    </xf>
    <xf borderId="5" fillId="0" fontId="8" numFmtId="164" xfId="0" applyAlignment="1" applyBorder="1" applyFont="1" applyNumberFormat="1">
      <alignment horizontal="center"/>
    </xf>
    <xf borderId="21" fillId="0" fontId="8" numFmtId="164" xfId="0" applyAlignment="1" applyBorder="1" applyFont="1" applyNumberFormat="1">
      <alignment horizontal="right"/>
    </xf>
    <xf borderId="14" fillId="0" fontId="8" numFmtId="164" xfId="0" applyAlignment="1" applyBorder="1" applyFont="1" applyNumberFormat="1">
      <alignment horizontal="right"/>
    </xf>
    <xf borderId="22" fillId="0" fontId="8" numFmtId="164" xfId="0" applyAlignment="1" applyBorder="1" applyFont="1" applyNumberFormat="1">
      <alignment horizontal="right"/>
    </xf>
    <xf borderId="0" fillId="0" fontId="2" numFmtId="164" xfId="0" applyAlignment="1" applyFont="1" applyNumberFormat="1">
      <alignment horizontal="left"/>
    </xf>
    <xf borderId="0" fillId="0" fontId="2" numFmtId="164" xfId="0" applyAlignment="1" applyFont="1" applyNumberFormat="1">
      <alignment horizontal="right"/>
    </xf>
    <xf borderId="6" fillId="0" fontId="3" numFmtId="164" xfId="0" applyAlignment="1" applyBorder="1" applyFont="1" applyNumberFormat="1">
      <alignment horizontal="left"/>
    </xf>
    <xf borderId="15" fillId="0" fontId="3" numFmtId="164" xfId="0" applyAlignment="1" applyBorder="1" applyFont="1" applyNumberFormat="1">
      <alignment horizontal="center"/>
    </xf>
    <xf borderId="6" fillId="0" fontId="3" numFmtId="164" xfId="0" applyAlignment="1" applyBorder="1" applyFont="1" applyNumberFormat="1">
      <alignment horizontal="center"/>
    </xf>
    <xf borderId="6" fillId="0" fontId="3" numFmtId="164" xfId="0" applyAlignment="1" applyBorder="1" applyFont="1" applyNumberFormat="1">
      <alignment horizontal="right"/>
    </xf>
    <xf borderId="0" fillId="0" fontId="3" numFmtId="164" xfId="0" applyAlignment="1" applyFont="1" applyNumberFormat="1">
      <alignment horizontal="right"/>
    </xf>
    <xf borderId="10" fillId="2" fontId="5" numFmtId="164" xfId="0" applyAlignment="1" applyBorder="1" applyFont="1" applyNumberFormat="1">
      <alignment horizontal="left" vertical="center"/>
    </xf>
    <xf borderId="10" fillId="2" fontId="5" numFmtId="164" xfId="0" applyAlignment="1" applyBorder="1" applyFont="1" applyNumberFormat="1">
      <alignment horizontal="right" shrinkToFit="0" vertical="center" wrapText="1"/>
    </xf>
    <xf borderId="23" fillId="2" fontId="5" numFmtId="164" xfId="0" applyAlignment="1" applyBorder="1" applyFont="1" applyNumberFormat="1">
      <alignment horizontal="right" vertical="center"/>
    </xf>
    <xf borderId="2" fillId="2" fontId="5" numFmtId="164" xfId="0" applyAlignment="1" applyBorder="1" applyFont="1" applyNumberFormat="1">
      <alignment horizontal="right" vertical="center"/>
    </xf>
    <xf borderId="1" fillId="2" fontId="5" numFmtId="164" xfId="0" applyAlignment="1" applyBorder="1" applyFont="1" applyNumberFormat="1">
      <alignment vertical="center"/>
    </xf>
    <xf borderId="10" fillId="2" fontId="5" numFmtId="164" xfId="0" applyAlignment="1" applyBorder="1" applyFont="1" applyNumberFormat="1">
      <alignment vertical="center"/>
    </xf>
    <xf borderId="2" fillId="2" fontId="5" numFmtId="164" xfId="0" applyAlignment="1" applyBorder="1" applyFont="1" applyNumberFormat="1">
      <alignment vertical="center"/>
    </xf>
    <xf borderId="9" fillId="2" fontId="5" numFmtId="164" xfId="0" applyAlignment="1" applyBorder="1" applyFont="1" applyNumberFormat="1">
      <alignment horizontal="left" vertical="center"/>
    </xf>
    <xf borderId="11" fillId="2" fontId="5" numFmtId="164" xfId="0" applyAlignment="1" applyBorder="1" applyFont="1" applyNumberFormat="1">
      <alignment horizontal="left" shrinkToFit="0" vertical="center" wrapText="1"/>
    </xf>
    <xf borderId="16" fillId="2" fontId="5" numFmtId="164" xfId="0" applyAlignment="1" applyBorder="1" applyFont="1" applyNumberFormat="1">
      <alignment horizontal="right" vertical="center"/>
    </xf>
    <xf borderId="7" fillId="2" fontId="5" numFmtId="164" xfId="0" applyAlignment="1" applyBorder="1" applyFont="1" applyNumberFormat="1">
      <alignment horizontal="right" vertical="center"/>
    </xf>
    <xf borderId="9" fillId="2" fontId="5" numFmtId="164" xfId="0" applyAlignment="1" applyBorder="1" applyFont="1" applyNumberFormat="1">
      <alignment vertical="center"/>
    </xf>
    <xf borderId="11" fillId="2" fontId="5" numFmtId="164" xfId="0" applyAlignment="1" applyBorder="1" applyFont="1" applyNumberFormat="1">
      <alignment vertical="center"/>
    </xf>
    <xf borderId="0" fillId="0" fontId="2" numFmtId="164" xfId="0" applyAlignment="1" applyFont="1" applyNumberFormat="1">
      <alignment vertical="center"/>
    </xf>
    <xf quotePrefix="1" borderId="21" fillId="0" fontId="2" numFmtId="164" xfId="0" applyAlignment="1" applyBorder="1" applyFont="1" applyNumberFormat="1">
      <alignment vertical="center"/>
    </xf>
    <xf borderId="14" fillId="0" fontId="2" numFmtId="164" xfId="0" applyAlignment="1" applyBorder="1" applyFont="1" applyNumberFormat="1">
      <alignment horizontal="left" vertical="center"/>
    </xf>
    <xf borderId="22" fillId="0" fontId="2" numFmtId="164" xfId="0" applyAlignment="1" applyBorder="1" applyFont="1" applyNumberFormat="1">
      <alignment shrinkToFit="0" vertical="center" wrapText="1"/>
    </xf>
    <xf borderId="5" fillId="0" fontId="2" numFmtId="164" xfId="0" applyAlignment="1" applyBorder="1" applyFont="1" applyNumberFormat="1">
      <alignment horizontal="right" vertical="center"/>
    </xf>
    <xf borderId="5" fillId="0" fontId="2" numFmtId="164" xfId="0" applyAlignment="1" applyBorder="1" applyFont="1" applyNumberFormat="1">
      <alignment horizontal="center" vertical="center"/>
    </xf>
    <xf borderId="21" fillId="0" fontId="2" numFmtId="164" xfId="0" applyAlignment="1" applyBorder="1" applyFont="1" applyNumberFormat="1">
      <alignment vertical="center"/>
    </xf>
    <xf borderId="14" fillId="0" fontId="2" numFmtId="164" xfId="0" applyAlignment="1" applyBorder="1" applyFont="1" applyNumberFormat="1">
      <alignment vertical="center"/>
    </xf>
    <xf borderId="22" fillId="0" fontId="2" numFmtId="164" xfId="0" applyAlignment="1" applyBorder="1" applyFont="1" applyNumberFormat="1">
      <alignment vertical="center"/>
    </xf>
    <xf quotePrefix="1" borderId="17" fillId="0" fontId="2" numFmtId="164" xfId="0" applyAlignment="1" applyBorder="1" applyFont="1" applyNumberFormat="1">
      <alignment vertical="center"/>
    </xf>
    <xf borderId="18" fillId="0" fontId="2" numFmtId="164" xfId="0" applyAlignment="1" applyBorder="1" applyFont="1" applyNumberFormat="1">
      <alignment horizontal="left" vertical="center"/>
    </xf>
    <xf borderId="18" fillId="0" fontId="2" numFmtId="164" xfId="0" applyAlignment="1" applyBorder="1" applyFont="1" applyNumberFormat="1">
      <alignment shrinkToFit="0" vertical="center" wrapText="1"/>
    </xf>
    <xf borderId="19" fillId="0" fontId="2" numFmtId="164" xfId="0" applyAlignment="1" applyBorder="1" applyFont="1" applyNumberFormat="1">
      <alignment horizontal="right" vertical="center"/>
    </xf>
    <xf borderId="19" fillId="0" fontId="2" numFmtId="164" xfId="0" applyAlignment="1" applyBorder="1" applyFont="1" applyNumberFormat="1">
      <alignment horizontal="right"/>
    </xf>
    <xf borderId="24" fillId="0" fontId="3" numFmtId="164" xfId="0" applyBorder="1" applyFont="1" applyNumberFormat="1"/>
    <xf borderId="24" fillId="0" fontId="3" numFmtId="164" xfId="0" applyAlignment="1" applyBorder="1" applyFont="1" applyNumberFormat="1">
      <alignment horizontal="left"/>
    </xf>
    <xf borderId="24" fillId="0" fontId="3" numFmtId="164" xfId="0" applyAlignment="1" applyBorder="1" applyFont="1" applyNumberFormat="1">
      <alignment horizontal="right"/>
    </xf>
    <xf borderId="0" fillId="0" fontId="2" numFmtId="164" xfId="0" applyAlignment="1" applyFont="1" applyNumberFormat="1">
      <alignment horizontal="right" vertical="center"/>
    </xf>
    <xf borderId="21" fillId="0" fontId="2" numFmtId="164" xfId="0" applyBorder="1" applyFont="1" applyNumberFormat="1"/>
    <xf borderId="14" fillId="0" fontId="2" numFmtId="164" xfId="0" applyAlignment="1" applyBorder="1" applyFont="1" applyNumberFormat="1">
      <alignment horizontal="left"/>
    </xf>
    <xf borderId="5" fillId="0" fontId="2" numFmtId="164" xfId="0" applyAlignment="1" applyBorder="1" applyFont="1" applyNumberFormat="1">
      <alignment horizontal="right"/>
    </xf>
    <xf borderId="0" fillId="0" fontId="2" numFmtId="164" xfId="0" applyAlignment="1" applyFont="1" applyNumberFormat="1">
      <alignment horizontal="center"/>
    </xf>
    <xf quotePrefix="1" borderId="21" fillId="0" fontId="2" numFmtId="9" xfId="0" applyAlignment="1" applyBorder="1" applyFont="1" applyNumberFormat="1">
      <alignment vertical="center"/>
    </xf>
    <xf borderId="14" fillId="0" fontId="2" numFmtId="9" xfId="0" applyAlignment="1" applyBorder="1" applyFont="1" applyNumberFormat="1">
      <alignment horizontal="left" vertical="center"/>
    </xf>
    <xf borderId="14" fillId="0" fontId="2" numFmtId="9" xfId="0" applyAlignment="1" applyBorder="1" applyFont="1" applyNumberFormat="1">
      <alignment shrinkToFit="0" vertical="center" wrapText="1"/>
    </xf>
    <xf borderId="5" fillId="0" fontId="10" numFmtId="9" xfId="0" applyAlignment="1" applyBorder="1" applyFont="1" applyNumberFormat="1">
      <alignment horizontal="left" readingOrder="0" vertical="center"/>
    </xf>
    <xf borderId="11" fillId="2" fontId="5" numFmtId="164" xfId="0" applyAlignment="1" applyBorder="1" applyFont="1" applyNumberFormat="1">
      <alignment horizontal="right" shrinkToFit="0" vertical="center" wrapText="1"/>
    </xf>
    <xf borderId="11" fillId="2" fontId="5" numFmtId="164" xfId="0" applyAlignment="1" applyBorder="1" applyFont="1" applyNumberFormat="1">
      <alignment horizontal="right" vertical="center"/>
    </xf>
    <xf quotePrefix="1" borderId="6" fillId="0" fontId="2" numFmtId="164" xfId="0" applyAlignment="1" applyBorder="1" applyFont="1" applyNumberFormat="1">
      <alignment vertical="center"/>
    </xf>
    <xf borderId="0" fillId="0" fontId="2" numFmtId="9" xfId="0" applyAlignment="1" applyFont="1" applyNumberFormat="1">
      <alignment horizontal="left"/>
    </xf>
    <xf borderId="0" fillId="0" fontId="2" numFmtId="9" xfId="0" applyAlignment="1" applyFont="1" applyNumberFormat="1">
      <alignment horizontal="center"/>
    </xf>
    <xf borderId="15" fillId="0" fontId="2" numFmtId="164" xfId="0" applyAlignment="1" applyBorder="1" applyFont="1" applyNumberFormat="1">
      <alignment horizontal="right"/>
    </xf>
    <xf borderId="22" fillId="0" fontId="2" numFmtId="164" xfId="0" applyAlignment="1" applyBorder="1" applyFont="1" applyNumberFormat="1">
      <alignment horizontal="right"/>
    </xf>
    <xf borderId="0" fillId="0" fontId="3" numFmtId="9" xfId="0" applyFont="1" applyNumberFormat="1"/>
    <xf borderId="22" fillId="0" fontId="2" numFmtId="9" xfId="0" applyAlignment="1" applyBorder="1" applyFont="1" applyNumberFormat="1">
      <alignment horizontal="right"/>
    </xf>
    <xf borderId="0" fillId="0" fontId="3" numFmtId="9" xfId="0" applyAlignment="1" applyFont="1" applyNumberFormat="1">
      <alignment horizontal="right"/>
    </xf>
    <xf borderId="7" fillId="2" fontId="5" numFmtId="164" xfId="0" applyAlignment="1" applyBorder="1" applyFont="1" applyNumberFormat="1">
      <alignment vertical="center"/>
    </xf>
    <xf borderId="14" fillId="0" fontId="2" numFmtId="164" xfId="0" applyAlignment="1" applyBorder="1" applyFont="1" applyNumberFormat="1">
      <alignment shrinkToFit="0" vertical="center" wrapText="1"/>
    </xf>
    <xf quotePrefix="1" borderId="25" fillId="0" fontId="3" numFmtId="164" xfId="0" applyAlignment="1" applyBorder="1" applyFont="1" applyNumberFormat="1">
      <alignment vertical="center"/>
    </xf>
    <xf borderId="24" fillId="0" fontId="3" numFmtId="164" xfId="0" applyAlignment="1" applyBorder="1" applyFont="1" applyNumberFormat="1">
      <alignment horizontal="left" vertical="center"/>
    </xf>
    <xf quotePrefix="1" borderId="24" fillId="0" fontId="3" numFmtId="9" xfId="0" applyAlignment="1" applyBorder="1" applyFont="1" applyNumberFormat="1">
      <alignment horizontal="center" vertical="center"/>
    </xf>
    <xf borderId="26" fillId="0" fontId="3" numFmtId="164" xfId="0" applyAlignment="1" applyBorder="1" applyFont="1" applyNumberFormat="1">
      <alignment horizontal="right" vertical="center"/>
    </xf>
    <xf borderId="27" fillId="0" fontId="3" numFmtId="164" xfId="0" applyAlignment="1" applyBorder="1" applyFont="1" applyNumberFormat="1">
      <alignment horizontal="right" vertical="center"/>
    </xf>
    <xf borderId="24" fillId="0" fontId="3" numFmtId="164" xfId="0" applyAlignment="1" applyBorder="1" applyFont="1" applyNumberFormat="1">
      <alignment horizontal="right" vertical="center"/>
    </xf>
    <xf quotePrefix="1" borderId="0" fillId="0" fontId="2" numFmtId="164" xfId="0" applyAlignment="1" applyFont="1" applyNumberFormat="1">
      <alignment vertical="center"/>
    </xf>
    <xf borderId="0" fillId="0" fontId="2" numFmtId="164" xfId="0" applyAlignment="1" applyFont="1" applyNumberFormat="1">
      <alignment horizontal="left" vertical="center"/>
    </xf>
    <xf borderId="0" fillId="0" fontId="2" numFmtId="164" xfId="0" applyAlignment="1" applyFont="1" applyNumberFormat="1">
      <alignment horizontal="center" vertical="center"/>
    </xf>
    <xf borderId="5" fillId="0" fontId="3" numFmtId="164" xfId="0" applyAlignment="1" applyBorder="1" applyFont="1" applyNumberFormat="1">
      <alignment horizontal="right" vertical="center"/>
    </xf>
    <xf borderId="0" fillId="0" fontId="3" numFmtId="164" xfId="0" applyAlignment="1" applyFont="1" applyNumberFormat="1">
      <alignment horizontal="left" vertical="center"/>
    </xf>
    <xf borderId="0" fillId="0" fontId="3" numFmtId="164" xfId="0" applyAlignment="1" applyFont="1" applyNumberFormat="1">
      <alignment horizontal="right" vertical="center"/>
    </xf>
    <xf quotePrefix="1" borderId="25" fillId="0" fontId="2" numFmtId="164" xfId="0" applyAlignment="1" applyBorder="1" applyFont="1" applyNumberFormat="1">
      <alignment vertical="center"/>
    </xf>
    <xf borderId="24" fillId="0" fontId="2" numFmtId="164" xfId="0" applyAlignment="1" applyBorder="1" applyFont="1" applyNumberFormat="1">
      <alignment horizontal="left" vertical="center"/>
    </xf>
    <xf borderId="24" fillId="0" fontId="2" numFmtId="9" xfId="0" applyAlignment="1" applyBorder="1" applyFont="1" applyNumberFormat="1">
      <alignment horizontal="center" vertical="center"/>
    </xf>
    <xf borderId="18" fillId="0" fontId="2" numFmtId="9" xfId="0" applyAlignment="1" applyBorder="1" applyFont="1" applyNumberFormat="1">
      <alignment horizontal="center" vertical="center"/>
    </xf>
    <xf borderId="19" fillId="0" fontId="3" numFmtId="164" xfId="0" applyAlignment="1" applyBorder="1" applyFont="1" applyNumberFormat="1">
      <alignment horizontal="right" vertical="center"/>
    </xf>
    <xf borderId="20" fillId="0" fontId="3" numFmtId="164" xfId="0" applyAlignment="1" applyBorder="1" applyFont="1" applyNumberFormat="1">
      <alignment horizontal="right" vertical="center"/>
    </xf>
    <xf borderId="18" fillId="0" fontId="3" numFmtId="164" xfId="0" applyAlignment="1" applyBorder="1" applyFont="1" applyNumberFormat="1">
      <alignment horizontal="right" vertical="center"/>
    </xf>
    <xf borderId="24" fillId="0" fontId="3" numFmtId="164" xfId="0" applyAlignment="1" applyBorder="1" applyFont="1" applyNumberFormat="1">
      <alignment vertical="center"/>
    </xf>
    <xf borderId="0" fillId="0" fontId="2" numFmtId="164" xfId="0" applyAlignment="1" applyFont="1" applyNumberFormat="1">
      <alignment vertical="top"/>
    </xf>
    <xf borderId="0" fillId="0" fontId="2" numFmtId="164" xfId="0" applyAlignment="1" applyFont="1" applyNumberFormat="1">
      <alignment horizontal="left" vertical="top"/>
    </xf>
    <xf borderId="0" fillId="0" fontId="2" numFmtId="9" xfId="0" applyAlignment="1" applyFont="1" applyNumberFormat="1">
      <alignment horizontal="center" vertical="top"/>
    </xf>
    <xf borderId="0" fillId="0" fontId="3" numFmtId="164" xfId="0" applyAlignment="1" applyFont="1" applyNumberFormat="1">
      <alignment horizontal="right" vertical="top"/>
    </xf>
    <xf borderId="0" fillId="0" fontId="3" numFmtId="164" xfId="0" applyAlignment="1" applyFont="1" applyNumberFormat="1">
      <alignment horizontal="right" shrinkToFit="0" vertical="top" wrapText="1"/>
    </xf>
    <xf borderId="0" fillId="0" fontId="2" numFmtId="9" xfId="0" applyAlignment="1" applyFont="1" applyNumberFormat="1">
      <alignment horizontal="center" vertical="center"/>
    </xf>
    <xf borderId="25" fillId="0" fontId="3" numFmtId="164" xfId="0" applyBorder="1" applyFont="1" applyNumberFormat="1"/>
    <xf borderId="26" fillId="0" fontId="3" numFmtId="164" xfId="0" applyAlignment="1" applyBorder="1" applyFont="1" applyNumberFormat="1">
      <alignment horizontal="center"/>
    </xf>
    <xf borderId="17" fillId="0" fontId="3" numFmtId="164" xfId="0" applyBorder="1" applyFont="1" applyNumberFormat="1"/>
    <xf borderId="19" fillId="0" fontId="3" numFmtId="164" xfId="0" applyAlignment="1" applyBorder="1" applyFont="1" applyNumberFormat="1">
      <alignment horizontal="center"/>
    </xf>
    <xf borderId="5" fillId="0" fontId="3" numFmtId="164" xfId="0" applyAlignment="1" applyBorder="1" applyFont="1" applyNumberFormat="1">
      <alignment horizontal="center"/>
    </xf>
    <xf borderId="22" fillId="0" fontId="3" numFmtId="164" xfId="0" applyAlignment="1" applyBorder="1" applyFont="1" applyNumberFormat="1">
      <alignment horizontal="center"/>
    </xf>
    <xf borderId="26" fillId="0" fontId="3" numFmtId="9" xfId="0" applyAlignment="1" applyBorder="1" applyFont="1" applyNumberFormat="1">
      <alignment horizontal="center"/>
    </xf>
    <xf borderId="15" fillId="0" fontId="3" numFmtId="9" xfId="0" applyAlignment="1" applyBorder="1" applyFont="1" applyNumberFormat="1">
      <alignment horizontal="center"/>
    </xf>
    <xf borderId="19" fillId="0" fontId="3" numFmtId="9" xfId="0" applyAlignment="1" applyBorder="1" applyFont="1" applyNumberFormat="1">
      <alignment horizontal="center"/>
    </xf>
    <xf borderId="5" fillId="0" fontId="3" numFmtId="9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1.22" defaultRowHeight="15.0"/>
  <cols>
    <col customWidth="1" min="1" max="1" width="9.67"/>
    <col customWidth="1" min="2" max="2" width="10.44"/>
    <col customWidth="1" min="3" max="3" width="53.89"/>
    <col customWidth="1" min="4" max="4" width="15.78"/>
    <col customWidth="1" min="5" max="18" width="9.67"/>
  </cols>
  <sheetData>
    <row r="1" ht="15.75" customHeight="1"/>
    <row r="2" ht="15.75" customHeight="1">
      <c r="A2" s="1"/>
      <c r="B2" s="2" t="s">
        <v>0</v>
      </c>
      <c r="C2" s="2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ht="15.75" customHeight="1">
      <c r="A3" s="1"/>
      <c r="B3" s="5" t="s">
        <v>1</v>
      </c>
      <c r="C3" s="2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ht="15.75" customHeight="1">
      <c r="A4" s="1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ht="36.75" customHeight="1">
      <c r="A5" s="6"/>
      <c r="B5" s="7" t="s">
        <v>2</v>
      </c>
      <c r="C5" s="8"/>
      <c r="D5" s="9" t="s">
        <v>3</v>
      </c>
      <c r="E5" s="6"/>
      <c r="F5" s="6"/>
      <c r="G5" s="6"/>
      <c r="H5" s="6"/>
      <c r="I5" s="6"/>
      <c r="J5" s="6"/>
      <c r="K5" s="6"/>
      <c r="L5" s="6"/>
      <c r="M5" s="6"/>
      <c r="N5" s="6"/>
      <c r="O5" s="10"/>
      <c r="P5" s="6"/>
      <c r="Q5" s="6"/>
      <c r="R5" s="6"/>
    </row>
    <row r="6" ht="15.75" customHeight="1">
      <c r="A6" s="3"/>
      <c r="B6" s="11" t="s">
        <v>4</v>
      </c>
      <c r="C6" s="12"/>
      <c r="D6" s="13">
        <f>SUM(D7:D14)</f>
        <v>1860000</v>
      </c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3"/>
      <c r="Q6" s="3"/>
      <c r="R6" s="3"/>
    </row>
    <row r="7" ht="15.75" customHeight="1">
      <c r="A7" s="3"/>
      <c r="B7" s="14"/>
      <c r="C7" s="15" t="s">
        <v>5</v>
      </c>
      <c r="D7" s="16">
        <v>1000000.0</v>
      </c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3"/>
      <c r="Q7" s="3"/>
      <c r="R7" s="3"/>
    </row>
    <row r="8" ht="15.75" customHeight="1">
      <c r="A8" s="3"/>
      <c r="B8" s="14"/>
      <c r="C8" s="15" t="s">
        <v>6</v>
      </c>
      <c r="D8" s="16">
        <v>0.0</v>
      </c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3"/>
      <c r="Q8" s="3"/>
      <c r="R8" s="3"/>
    </row>
    <row r="9" ht="15.75" customHeight="1">
      <c r="A9" s="3"/>
      <c r="B9" s="14"/>
      <c r="C9" s="17" t="s">
        <v>7</v>
      </c>
      <c r="D9" s="16">
        <v>800000.0</v>
      </c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3"/>
      <c r="Q9" s="3"/>
      <c r="R9" s="3"/>
    </row>
    <row r="10" ht="15.75" customHeight="1">
      <c r="A10" s="3"/>
      <c r="B10" s="14"/>
      <c r="C10" s="15" t="s">
        <v>8</v>
      </c>
      <c r="D10" s="18">
        <v>60000.0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  <c r="P10" s="3"/>
      <c r="Q10" s="3"/>
      <c r="R10" s="3"/>
    </row>
    <row r="11" ht="15.75" customHeight="1">
      <c r="A11" s="3"/>
      <c r="B11" s="14"/>
      <c r="C11" s="15" t="s">
        <v>9</v>
      </c>
      <c r="D11" s="16">
        <v>0.0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  <c r="P11" s="3"/>
      <c r="Q11" s="3"/>
      <c r="R11" s="3"/>
    </row>
    <row r="12" ht="15.75" customHeight="1">
      <c r="A12" s="3"/>
      <c r="B12" s="14"/>
      <c r="C12" s="15" t="s">
        <v>10</v>
      </c>
      <c r="D12" s="16">
        <v>0.0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3"/>
      <c r="Q12" s="3"/>
      <c r="R12" s="3"/>
    </row>
    <row r="13" ht="15.75" customHeight="1">
      <c r="A13" s="3"/>
      <c r="B13" s="14"/>
      <c r="C13" s="15" t="s">
        <v>11</v>
      </c>
      <c r="D13" s="16">
        <v>0.0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3"/>
      <c r="Q13" s="3"/>
      <c r="R13" s="3"/>
    </row>
    <row r="14" ht="15.75" customHeight="1">
      <c r="A14" s="3"/>
      <c r="B14" s="14"/>
      <c r="C14" s="19"/>
      <c r="D14" s="20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3"/>
      <c r="Q14" s="3"/>
      <c r="R14" s="3"/>
    </row>
    <row r="15" ht="15.75" customHeight="1">
      <c r="A15" s="3"/>
      <c r="B15" s="11" t="s">
        <v>12</v>
      </c>
      <c r="C15" s="12"/>
      <c r="D15" s="13">
        <f>SUM(D16:D21)</f>
        <v>2070000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  <c r="P15" s="3"/>
      <c r="Q15" s="3"/>
      <c r="R15" s="3"/>
    </row>
    <row r="16" ht="15.75" customHeight="1">
      <c r="A16" s="3"/>
      <c r="B16" s="14"/>
      <c r="C16" s="15" t="s">
        <v>13</v>
      </c>
      <c r="D16" s="21">
        <v>500000.0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3"/>
      <c r="Q16" s="3"/>
      <c r="R16" s="3"/>
    </row>
    <row r="17" ht="15.75" customHeight="1">
      <c r="A17" s="3"/>
      <c r="B17" s="14"/>
      <c r="C17" s="22" t="s">
        <v>14</v>
      </c>
      <c r="D17" s="18">
        <v>700000.0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  <c r="P17" s="3"/>
      <c r="Q17" s="3"/>
      <c r="R17" s="3"/>
    </row>
    <row r="18" ht="15.75" customHeight="1">
      <c r="A18" s="3"/>
      <c r="B18" s="23"/>
      <c r="C18" s="22" t="s">
        <v>15</v>
      </c>
      <c r="D18" s="21">
        <v>420000.0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  <c r="P18" s="3"/>
      <c r="Q18" s="3"/>
      <c r="R18" s="3"/>
    </row>
    <row r="19" ht="15.75" customHeight="1">
      <c r="A19" s="3"/>
      <c r="B19" s="23"/>
      <c r="C19" s="22" t="s">
        <v>16</v>
      </c>
      <c r="D19" s="21">
        <v>450000.0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  <c r="P19" s="3"/>
      <c r="Q19" s="3"/>
      <c r="R19" s="3"/>
    </row>
    <row r="20" ht="15.75" customHeight="1">
      <c r="A20" s="3"/>
      <c r="B20" s="23"/>
      <c r="C20" s="15" t="s">
        <v>17</v>
      </c>
      <c r="D20" s="16">
        <v>0.0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3"/>
      <c r="Q20" s="3"/>
      <c r="R20" s="3"/>
    </row>
    <row r="21" ht="15.75" customHeight="1">
      <c r="A21" s="3"/>
      <c r="B21" s="14"/>
      <c r="C21" s="19"/>
      <c r="D21" s="20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3"/>
      <c r="Q21" s="3"/>
      <c r="R21" s="3"/>
    </row>
    <row r="22" ht="15.75" customHeight="1">
      <c r="A22" s="3"/>
      <c r="B22" s="11" t="s">
        <v>18</v>
      </c>
      <c r="C22" s="24"/>
      <c r="D22" s="13">
        <f>SUM(D23:D31)</f>
        <v>7880000.08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  <c r="P22" s="3"/>
      <c r="Q22" s="3"/>
      <c r="R22" s="3"/>
    </row>
    <row r="23" ht="15.75" customHeight="1">
      <c r="A23" s="3"/>
      <c r="B23" s="14"/>
      <c r="C23" s="25" t="s">
        <v>19</v>
      </c>
      <c r="D23" s="26">
        <v>4800000.0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  <c r="P23" s="3"/>
      <c r="Q23" s="3"/>
      <c r="R23" s="3"/>
    </row>
    <row r="24" ht="15.75" customHeight="1">
      <c r="A24" s="3"/>
      <c r="B24" s="14"/>
      <c r="C24" s="17" t="s">
        <v>20</v>
      </c>
      <c r="D24" s="18">
        <v>2580000.0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  <c r="P24" s="3"/>
      <c r="Q24" s="3"/>
      <c r="R24" s="3"/>
    </row>
    <row r="25" ht="15.75" customHeight="1">
      <c r="A25" s="3"/>
      <c r="B25" s="14"/>
      <c r="C25" s="17" t="s">
        <v>21</v>
      </c>
      <c r="D25" s="27">
        <v>0.08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  <c r="P25" s="3"/>
      <c r="Q25" s="3"/>
      <c r="R25" s="3"/>
    </row>
    <row r="26" ht="15.75" customHeight="1">
      <c r="A26" s="3"/>
      <c r="B26" s="14"/>
      <c r="C26" s="17" t="s">
        <v>22</v>
      </c>
      <c r="D26" s="18">
        <v>200000.0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3"/>
      <c r="Q26" s="3"/>
      <c r="R26" s="3"/>
    </row>
    <row r="27" ht="15.75" customHeight="1">
      <c r="A27" s="3"/>
      <c r="B27" s="14"/>
      <c r="C27" s="15" t="s">
        <v>23</v>
      </c>
      <c r="D27" s="16">
        <v>300000.0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3"/>
      <c r="Q27" s="3"/>
      <c r="R27" s="3"/>
    </row>
    <row r="28" ht="15.75" customHeight="1">
      <c r="A28" s="3"/>
      <c r="B28" s="14"/>
      <c r="C28" s="15"/>
      <c r="D28" s="16">
        <v>0.0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3"/>
      <c r="Q28" s="3"/>
      <c r="R28" s="3"/>
    </row>
    <row r="29" ht="15.75" customHeight="1">
      <c r="A29" s="3"/>
      <c r="B29" s="14"/>
      <c r="C29" s="15" t="s">
        <v>24</v>
      </c>
      <c r="D29" s="16">
        <v>0.0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3"/>
      <c r="Q29" s="3"/>
      <c r="R29" s="3"/>
    </row>
    <row r="30" ht="15.75" customHeight="1">
      <c r="A30" s="3"/>
      <c r="B30" s="14"/>
      <c r="C30" s="15" t="s">
        <v>25</v>
      </c>
      <c r="D30" s="16">
        <f>'3 Расходы'!C15*3</f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3"/>
      <c r="Q30" s="3"/>
      <c r="R30" s="3"/>
    </row>
    <row r="31" ht="15.75" customHeight="1">
      <c r="A31" s="28"/>
      <c r="B31" s="23"/>
      <c r="C31" s="29"/>
      <c r="D31" s="30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1"/>
      <c r="P31" s="28"/>
      <c r="Q31" s="28"/>
      <c r="R31" s="28"/>
    </row>
    <row r="32" ht="15.75" customHeight="1">
      <c r="A32" s="3"/>
      <c r="B32" s="11" t="s">
        <v>26</v>
      </c>
      <c r="C32" s="12"/>
      <c r="D32" s="13">
        <f>SUM(D33:D35)</f>
        <v>2160000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3"/>
      <c r="Q32" s="3"/>
      <c r="R32" s="3"/>
    </row>
    <row r="33" ht="15.75" customHeight="1">
      <c r="A33" s="3"/>
      <c r="B33" s="32"/>
      <c r="C33" s="33" t="s">
        <v>27</v>
      </c>
      <c r="D33" s="16">
        <v>2160000.0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3"/>
      <c r="Q33" s="3"/>
      <c r="R33" s="3"/>
    </row>
    <row r="34" ht="15.75" customHeight="1">
      <c r="A34" s="3"/>
      <c r="B34" s="23"/>
      <c r="C34" s="15" t="s">
        <v>28</v>
      </c>
      <c r="D34" s="21">
        <v>0.0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3"/>
      <c r="Q34" s="3"/>
      <c r="R34" s="3"/>
    </row>
    <row r="35" ht="15.75" customHeight="1">
      <c r="A35" s="3"/>
      <c r="B35" s="23"/>
      <c r="C35" s="17" t="s">
        <v>29</v>
      </c>
      <c r="D35" s="18">
        <v>0.0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3"/>
      <c r="Q35" s="3"/>
      <c r="R35" s="3"/>
    </row>
    <row r="36" ht="15.75" customHeight="1">
      <c r="A36" s="28"/>
      <c r="B36" s="34"/>
      <c r="C36" s="35"/>
      <c r="D36" s="3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1"/>
      <c r="P36" s="28"/>
      <c r="Q36" s="28"/>
      <c r="R36" s="28"/>
    </row>
    <row r="37" ht="15.75" customHeight="1">
      <c r="A37" s="3"/>
      <c r="B37" s="11" t="s">
        <v>30</v>
      </c>
      <c r="C37" s="12"/>
      <c r="D37" s="13">
        <f>SUM(D6,D15,D22,D32)*10%</f>
        <v>1397000.008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3"/>
      <c r="Q37" s="3"/>
      <c r="R37" s="3"/>
    </row>
    <row r="38" ht="15.75" customHeight="1">
      <c r="A38" s="3"/>
      <c r="B38" s="36"/>
      <c r="C38" s="36"/>
      <c r="D38" s="37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3"/>
      <c r="Q38" s="3"/>
      <c r="R38" s="3"/>
    </row>
    <row r="39" ht="15.75" customHeight="1">
      <c r="A39" s="3"/>
      <c r="B39" s="11" t="s">
        <v>31</v>
      </c>
      <c r="C39" s="12"/>
      <c r="D39" s="13">
        <f>SUM(D6,D15,D22,D32,D37)</f>
        <v>15367000.09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3"/>
      <c r="Q39" s="3"/>
      <c r="R39" s="3"/>
    </row>
    <row r="40" ht="15.75" customHeight="1">
      <c r="A40" s="3"/>
      <c r="B40" s="3"/>
      <c r="C40" s="3"/>
      <c r="D40" s="38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3"/>
      <c r="Q40" s="3"/>
      <c r="R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4"/>
      <c r="Q41" s="3"/>
      <c r="R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4"/>
      <c r="Q42" s="3"/>
      <c r="R42" s="3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1.22" defaultRowHeight="15.0" outlineLevelCol="1"/>
  <cols>
    <col customWidth="1" min="1" max="1" width="6.67"/>
    <col customWidth="1" min="2" max="2" width="4.89"/>
    <col customWidth="1" min="3" max="3" width="51.22"/>
    <col customWidth="1" min="4" max="6" width="12.78"/>
    <col customWidth="1" hidden="1" min="7" max="22" width="6.11" outlineLevel="1"/>
    <col customWidth="1" hidden="1" min="23" max="42" width="5.33" outlineLevel="1"/>
  </cols>
  <sheetData>
    <row r="1" ht="15.75" customHeight="1"/>
    <row r="2" ht="15.75" customHeight="1">
      <c r="A2" s="1"/>
      <c r="B2" s="2" t="s">
        <v>32</v>
      </c>
      <c r="C2" s="2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ht="15.75" customHeight="1">
      <c r="A3" s="1"/>
      <c r="B3" s="5" t="s">
        <v>1</v>
      </c>
      <c r="C3" s="2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ht="15.75" customHeight="1"/>
    <row r="5" ht="19.5" customHeight="1">
      <c r="A5" s="3"/>
      <c r="B5" s="39"/>
      <c r="C5" s="39"/>
      <c r="D5" s="40"/>
      <c r="E5" s="41" t="s">
        <v>33</v>
      </c>
      <c r="F5" s="40"/>
      <c r="G5" s="39">
        <v>1.0</v>
      </c>
      <c r="H5" s="39">
        <v>1.0</v>
      </c>
      <c r="I5" s="39">
        <v>1.0</v>
      </c>
      <c r="J5" s="39">
        <v>1.0</v>
      </c>
      <c r="K5" s="39">
        <v>1.0</v>
      </c>
      <c r="L5" s="39">
        <v>1.0</v>
      </c>
      <c r="M5" s="39">
        <v>1.0</v>
      </c>
      <c r="N5" s="39">
        <v>1.0</v>
      </c>
      <c r="O5" s="39">
        <v>1.0</v>
      </c>
      <c r="P5" s="39">
        <v>1.0</v>
      </c>
      <c r="Q5" s="39">
        <v>1.0</v>
      </c>
      <c r="R5" s="39">
        <v>1.0</v>
      </c>
      <c r="S5" s="39">
        <v>2.0</v>
      </c>
      <c r="T5" s="39">
        <v>2.0</v>
      </c>
      <c r="U5" s="39">
        <v>2.0</v>
      </c>
      <c r="V5" s="39">
        <v>2.0</v>
      </c>
      <c r="W5" s="39">
        <v>2.0</v>
      </c>
      <c r="X5" s="39">
        <v>2.0</v>
      </c>
      <c r="Y5" s="39">
        <v>2.0</v>
      </c>
      <c r="Z5" s="39">
        <v>2.0</v>
      </c>
      <c r="AA5" s="39">
        <v>2.0</v>
      </c>
      <c r="AB5" s="39">
        <v>2.0</v>
      </c>
      <c r="AC5" s="39">
        <v>2.0</v>
      </c>
      <c r="AD5" s="39">
        <v>2.0</v>
      </c>
      <c r="AE5" s="39">
        <v>3.0</v>
      </c>
      <c r="AF5" s="39">
        <v>3.0</v>
      </c>
      <c r="AG5" s="39">
        <v>3.0</v>
      </c>
      <c r="AH5" s="39">
        <v>3.0</v>
      </c>
      <c r="AI5" s="39">
        <v>3.0</v>
      </c>
      <c r="AJ5" s="39">
        <v>3.0</v>
      </c>
      <c r="AK5" s="39">
        <v>3.0</v>
      </c>
      <c r="AL5" s="39">
        <v>3.0</v>
      </c>
      <c r="AM5" s="39">
        <v>3.0</v>
      </c>
      <c r="AN5" s="39">
        <v>3.0</v>
      </c>
      <c r="AO5" s="39">
        <v>3.0</v>
      </c>
      <c r="AP5" s="39">
        <v>3.0</v>
      </c>
    </row>
    <row r="6" ht="15.75" customHeight="1">
      <c r="A6" s="3"/>
      <c r="B6" s="42"/>
      <c r="C6" s="42"/>
      <c r="D6" s="43" t="s">
        <v>34</v>
      </c>
      <c r="E6" s="43" t="s">
        <v>35</v>
      </c>
      <c r="F6" s="43" t="s">
        <v>36</v>
      </c>
      <c r="G6" s="44">
        <v>1.0</v>
      </c>
      <c r="H6" s="44">
        <v>2.0</v>
      </c>
      <c r="I6" s="44">
        <v>3.0</v>
      </c>
      <c r="J6" s="44">
        <v>4.0</v>
      </c>
      <c r="K6" s="39">
        <v>5.0</v>
      </c>
      <c r="L6" s="44">
        <v>6.0</v>
      </c>
      <c r="M6" s="44">
        <v>7.0</v>
      </c>
      <c r="N6" s="44">
        <v>8.0</v>
      </c>
      <c r="O6" s="44">
        <v>9.0</v>
      </c>
      <c r="P6" s="39">
        <v>10.0</v>
      </c>
      <c r="Q6" s="44">
        <v>11.0</v>
      </c>
      <c r="R6" s="44">
        <v>12.0</v>
      </c>
      <c r="S6" s="44">
        <v>13.0</v>
      </c>
      <c r="T6" s="39">
        <v>14.0</v>
      </c>
      <c r="U6" s="44">
        <v>15.0</v>
      </c>
      <c r="V6" s="44">
        <v>16.0</v>
      </c>
      <c r="W6" s="44">
        <v>17.0</v>
      </c>
      <c r="X6" s="39">
        <v>18.0</v>
      </c>
      <c r="Y6" s="44">
        <v>19.0</v>
      </c>
      <c r="Z6" s="44">
        <v>20.0</v>
      </c>
      <c r="AA6" s="44">
        <v>21.0</v>
      </c>
      <c r="AB6" s="39">
        <v>22.0</v>
      </c>
      <c r="AC6" s="44">
        <v>23.0</v>
      </c>
      <c r="AD6" s="44">
        <v>24.0</v>
      </c>
      <c r="AE6" s="44">
        <v>25.0</v>
      </c>
      <c r="AF6" s="39">
        <v>26.0</v>
      </c>
      <c r="AG6" s="44">
        <v>27.0</v>
      </c>
      <c r="AH6" s="44">
        <v>28.0</v>
      </c>
      <c r="AI6" s="44">
        <v>29.0</v>
      </c>
      <c r="AJ6" s="39">
        <v>30.0</v>
      </c>
      <c r="AK6" s="44">
        <v>31.0</v>
      </c>
      <c r="AL6" s="44">
        <v>32.0</v>
      </c>
      <c r="AM6" s="44">
        <v>33.0</v>
      </c>
      <c r="AN6" s="39">
        <v>34.0</v>
      </c>
      <c r="AO6" s="44">
        <v>35.0</v>
      </c>
      <c r="AP6" s="44">
        <v>36.0</v>
      </c>
    </row>
    <row r="7" ht="15.75" customHeight="1">
      <c r="A7" s="1"/>
      <c r="B7" s="45" t="s">
        <v>37</v>
      </c>
      <c r="C7" s="46"/>
      <c r="D7" s="47"/>
      <c r="E7" s="48"/>
      <c r="F7" s="47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49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49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1"/>
    </row>
    <row r="8" ht="15.75" customHeight="1">
      <c r="A8" s="1"/>
      <c r="B8" s="52" t="s">
        <v>38</v>
      </c>
      <c r="C8" s="53"/>
      <c r="D8" s="54">
        <v>1200000.0</v>
      </c>
      <c r="E8" s="54">
        <v>2200000.0</v>
      </c>
      <c r="F8" s="54">
        <v>5200000.0</v>
      </c>
      <c r="G8" s="55">
        <f t="shared" ref="G8:G12" si="4">D8</f>
        <v>1200000</v>
      </c>
      <c r="H8" s="56">
        <f t="shared" ref="H8:R8" si="1">G8</f>
        <v>1200000</v>
      </c>
      <c r="I8" s="56">
        <f t="shared" si="1"/>
        <v>1200000</v>
      </c>
      <c r="J8" s="56">
        <f t="shared" si="1"/>
        <v>1200000</v>
      </c>
      <c r="K8" s="56">
        <f t="shared" si="1"/>
        <v>1200000</v>
      </c>
      <c r="L8" s="56">
        <f t="shared" si="1"/>
        <v>1200000</v>
      </c>
      <c r="M8" s="56">
        <f t="shared" si="1"/>
        <v>1200000</v>
      </c>
      <c r="N8" s="56">
        <f t="shared" si="1"/>
        <v>1200000</v>
      </c>
      <c r="O8" s="56">
        <f t="shared" si="1"/>
        <v>1200000</v>
      </c>
      <c r="P8" s="56">
        <f t="shared" si="1"/>
        <v>1200000</v>
      </c>
      <c r="Q8" s="56">
        <f t="shared" si="1"/>
        <v>1200000</v>
      </c>
      <c r="R8" s="57">
        <f t="shared" si="1"/>
        <v>1200000</v>
      </c>
      <c r="S8" s="56">
        <f t="shared" ref="S8:S12" si="6">E8</f>
        <v>2200000</v>
      </c>
      <c r="T8" s="56">
        <f t="shared" ref="T8:AD8" si="2">S8</f>
        <v>2200000</v>
      </c>
      <c r="U8" s="56">
        <f t="shared" si="2"/>
        <v>2200000</v>
      </c>
      <c r="V8" s="56">
        <f t="shared" si="2"/>
        <v>2200000</v>
      </c>
      <c r="W8" s="56">
        <f t="shared" si="2"/>
        <v>2200000</v>
      </c>
      <c r="X8" s="56">
        <f t="shared" si="2"/>
        <v>2200000</v>
      </c>
      <c r="Y8" s="56">
        <f t="shared" si="2"/>
        <v>2200000</v>
      </c>
      <c r="Z8" s="56">
        <f t="shared" si="2"/>
        <v>2200000</v>
      </c>
      <c r="AA8" s="56">
        <f t="shared" si="2"/>
        <v>2200000</v>
      </c>
      <c r="AB8" s="56">
        <f t="shared" si="2"/>
        <v>2200000</v>
      </c>
      <c r="AC8" s="56">
        <f t="shared" si="2"/>
        <v>2200000</v>
      </c>
      <c r="AD8" s="56">
        <f t="shared" si="2"/>
        <v>2200000</v>
      </c>
      <c r="AE8" s="55">
        <f t="shared" ref="AE8:AE12" si="8">F8</f>
        <v>5200000</v>
      </c>
      <c r="AF8" s="56">
        <f t="shared" ref="AF8:AP8" si="3">AE8</f>
        <v>5200000</v>
      </c>
      <c r="AG8" s="56">
        <f t="shared" si="3"/>
        <v>5200000</v>
      </c>
      <c r="AH8" s="56">
        <f t="shared" si="3"/>
        <v>5200000</v>
      </c>
      <c r="AI8" s="56">
        <f t="shared" si="3"/>
        <v>5200000</v>
      </c>
      <c r="AJ8" s="56">
        <f t="shared" si="3"/>
        <v>5200000</v>
      </c>
      <c r="AK8" s="56">
        <f t="shared" si="3"/>
        <v>5200000</v>
      </c>
      <c r="AL8" s="56">
        <f t="shared" si="3"/>
        <v>5200000</v>
      </c>
      <c r="AM8" s="56">
        <f t="shared" si="3"/>
        <v>5200000</v>
      </c>
      <c r="AN8" s="56">
        <f t="shared" si="3"/>
        <v>5200000</v>
      </c>
      <c r="AO8" s="56">
        <f t="shared" si="3"/>
        <v>5200000</v>
      </c>
      <c r="AP8" s="57">
        <f t="shared" si="3"/>
        <v>5200000</v>
      </c>
    </row>
    <row r="9" ht="15.75" customHeight="1">
      <c r="A9" s="1"/>
      <c r="B9" s="58" t="s">
        <v>39</v>
      </c>
      <c r="C9" s="53"/>
      <c r="D9" s="54">
        <v>500000.0</v>
      </c>
      <c r="E9" s="54">
        <v>900000.0</v>
      </c>
      <c r="F9" s="54">
        <v>1200000.0</v>
      </c>
      <c r="G9" s="55">
        <f t="shared" si="4"/>
        <v>500000</v>
      </c>
      <c r="H9" s="56">
        <f t="shared" ref="H9:R9" si="5">G9</f>
        <v>500000</v>
      </c>
      <c r="I9" s="56">
        <f t="shared" si="5"/>
        <v>500000</v>
      </c>
      <c r="J9" s="56">
        <f t="shared" si="5"/>
        <v>500000</v>
      </c>
      <c r="K9" s="56">
        <f t="shared" si="5"/>
        <v>500000</v>
      </c>
      <c r="L9" s="56">
        <f t="shared" si="5"/>
        <v>500000</v>
      </c>
      <c r="M9" s="56">
        <f t="shared" si="5"/>
        <v>500000</v>
      </c>
      <c r="N9" s="56">
        <f t="shared" si="5"/>
        <v>500000</v>
      </c>
      <c r="O9" s="56">
        <f t="shared" si="5"/>
        <v>500000</v>
      </c>
      <c r="P9" s="56">
        <f t="shared" si="5"/>
        <v>500000</v>
      </c>
      <c r="Q9" s="56">
        <f t="shared" si="5"/>
        <v>500000</v>
      </c>
      <c r="R9" s="57">
        <f t="shared" si="5"/>
        <v>500000</v>
      </c>
      <c r="S9" s="56">
        <f t="shared" si="6"/>
        <v>900000</v>
      </c>
      <c r="T9" s="56">
        <f t="shared" ref="T9:AD9" si="7">S9</f>
        <v>900000</v>
      </c>
      <c r="U9" s="56">
        <f t="shared" si="7"/>
        <v>900000</v>
      </c>
      <c r="V9" s="56">
        <f t="shared" si="7"/>
        <v>900000</v>
      </c>
      <c r="W9" s="56">
        <f t="shared" si="7"/>
        <v>900000</v>
      </c>
      <c r="X9" s="56">
        <f t="shared" si="7"/>
        <v>900000</v>
      </c>
      <c r="Y9" s="56">
        <f t="shared" si="7"/>
        <v>900000</v>
      </c>
      <c r="Z9" s="56">
        <f t="shared" si="7"/>
        <v>900000</v>
      </c>
      <c r="AA9" s="56">
        <f t="shared" si="7"/>
        <v>900000</v>
      </c>
      <c r="AB9" s="56">
        <f t="shared" si="7"/>
        <v>900000</v>
      </c>
      <c r="AC9" s="56">
        <f t="shared" si="7"/>
        <v>900000</v>
      </c>
      <c r="AD9" s="56">
        <f t="shared" si="7"/>
        <v>900000</v>
      </c>
      <c r="AE9" s="55">
        <f t="shared" si="8"/>
        <v>1200000</v>
      </c>
      <c r="AF9" s="56">
        <f t="shared" ref="AF9:AP9" si="9">AE9</f>
        <v>1200000</v>
      </c>
      <c r="AG9" s="56">
        <f t="shared" si="9"/>
        <v>1200000</v>
      </c>
      <c r="AH9" s="56">
        <f t="shared" si="9"/>
        <v>1200000</v>
      </c>
      <c r="AI9" s="56">
        <f t="shared" si="9"/>
        <v>1200000</v>
      </c>
      <c r="AJ9" s="56">
        <f t="shared" si="9"/>
        <v>1200000</v>
      </c>
      <c r="AK9" s="56">
        <f t="shared" si="9"/>
        <v>1200000</v>
      </c>
      <c r="AL9" s="56">
        <f t="shared" si="9"/>
        <v>1200000</v>
      </c>
      <c r="AM9" s="56">
        <f t="shared" si="9"/>
        <v>1200000</v>
      </c>
      <c r="AN9" s="56">
        <f t="shared" si="9"/>
        <v>1200000</v>
      </c>
      <c r="AO9" s="56">
        <f t="shared" si="9"/>
        <v>1200000</v>
      </c>
      <c r="AP9" s="57">
        <f t="shared" si="9"/>
        <v>1200000</v>
      </c>
    </row>
    <row r="10" ht="15.75" customHeight="1">
      <c r="A10" s="1"/>
      <c r="B10" s="59" t="s">
        <v>40</v>
      </c>
      <c r="C10" s="53"/>
      <c r="D10" s="60">
        <v>800000.0</v>
      </c>
      <c r="E10" s="60">
        <v>5000000.0</v>
      </c>
      <c r="F10" s="60">
        <v>1.2E7</v>
      </c>
      <c r="G10" s="55">
        <f t="shared" si="4"/>
        <v>800000</v>
      </c>
      <c r="H10" s="56">
        <f t="shared" ref="H10:R10" si="10">G10</f>
        <v>800000</v>
      </c>
      <c r="I10" s="56">
        <f t="shared" si="10"/>
        <v>800000</v>
      </c>
      <c r="J10" s="56">
        <f t="shared" si="10"/>
        <v>800000</v>
      </c>
      <c r="K10" s="56">
        <f t="shared" si="10"/>
        <v>800000</v>
      </c>
      <c r="L10" s="56">
        <f t="shared" si="10"/>
        <v>800000</v>
      </c>
      <c r="M10" s="56">
        <f t="shared" si="10"/>
        <v>800000</v>
      </c>
      <c r="N10" s="56">
        <f t="shared" si="10"/>
        <v>800000</v>
      </c>
      <c r="O10" s="56">
        <f t="shared" si="10"/>
        <v>800000</v>
      </c>
      <c r="P10" s="56">
        <f t="shared" si="10"/>
        <v>800000</v>
      </c>
      <c r="Q10" s="56">
        <f t="shared" si="10"/>
        <v>800000</v>
      </c>
      <c r="R10" s="57">
        <f t="shared" si="10"/>
        <v>800000</v>
      </c>
      <c r="S10" s="56">
        <f t="shared" si="6"/>
        <v>5000000</v>
      </c>
      <c r="T10" s="56">
        <f t="shared" ref="T10:AD10" si="11">S10</f>
        <v>5000000</v>
      </c>
      <c r="U10" s="56">
        <f t="shared" si="11"/>
        <v>5000000</v>
      </c>
      <c r="V10" s="56">
        <f t="shared" si="11"/>
        <v>5000000</v>
      </c>
      <c r="W10" s="56">
        <f t="shared" si="11"/>
        <v>5000000</v>
      </c>
      <c r="X10" s="56">
        <f t="shared" si="11"/>
        <v>5000000</v>
      </c>
      <c r="Y10" s="56">
        <f t="shared" si="11"/>
        <v>5000000</v>
      </c>
      <c r="Z10" s="56">
        <f t="shared" si="11"/>
        <v>5000000</v>
      </c>
      <c r="AA10" s="56">
        <f t="shared" si="11"/>
        <v>5000000</v>
      </c>
      <c r="AB10" s="56">
        <f t="shared" si="11"/>
        <v>5000000</v>
      </c>
      <c r="AC10" s="56">
        <f t="shared" si="11"/>
        <v>5000000</v>
      </c>
      <c r="AD10" s="56">
        <f t="shared" si="11"/>
        <v>5000000</v>
      </c>
      <c r="AE10" s="55">
        <f t="shared" si="8"/>
        <v>12000000</v>
      </c>
      <c r="AF10" s="56">
        <f t="shared" ref="AF10:AP10" si="12">AE10</f>
        <v>12000000</v>
      </c>
      <c r="AG10" s="56">
        <f t="shared" si="12"/>
        <v>12000000</v>
      </c>
      <c r="AH10" s="56">
        <f t="shared" si="12"/>
        <v>12000000</v>
      </c>
      <c r="AI10" s="56">
        <f t="shared" si="12"/>
        <v>12000000</v>
      </c>
      <c r="AJ10" s="56">
        <f t="shared" si="12"/>
        <v>12000000</v>
      </c>
      <c r="AK10" s="56">
        <f t="shared" si="12"/>
        <v>12000000</v>
      </c>
      <c r="AL10" s="56">
        <f t="shared" si="12"/>
        <v>12000000</v>
      </c>
      <c r="AM10" s="56">
        <f t="shared" si="12"/>
        <v>12000000</v>
      </c>
      <c r="AN10" s="56">
        <f t="shared" si="12"/>
        <v>12000000</v>
      </c>
      <c r="AO10" s="56">
        <f t="shared" si="12"/>
        <v>12000000</v>
      </c>
      <c r="AP10" s="57">
        <f t="shared" si="12"/>
        <v>12000000</v>
      </c>
    </row>
    <row r="11" ht="15.75" customHeight="1">
      <c r="A11" s="1"/>
      <c r="B11" s="58" t="s">
        <v>41</v>
      </c>
      <c r="C11" s="53"/>
      <c r="D11" s="60">
        <v>7000000.0</v>
      </c>
      <c r="E11" s="60">
        <v>1.5E7</v>
      </c>
      <c r="F11" s="60">
        <v>5.0E7</v>
      </c>
      <c r="G11" s="55">
        <f t="shared" si="4"/>
        <v>7000000</v>
      </c>
      <c r="H11" s="56">
        <f t="shared" ref="H11:R11" si="13">G11</f>
        <v>7000000</v>
      </c>
      <c r="I11" s="56">
        <f t="shared" si="13"/>
        <v>7000000</v>
      </c>
      <c r="J11" s="56">
        <f t="shared" si="13"/>
        <v>7000000</v>
      </c>
      <c r="K11" s="56">
        <f t="shared" si="13"/>
        <v>7000000</v>
      </c>
      <c r="L11" s="56">
        <f t="shared" si="13"/>
        <v>7000000</v>
      </c>
      <c r="M11" s="56">
        <f t="shared" si="13"/>
        <v>7000000</v>
      </c>
      <c r="N11" s="56">
        <f t="shared" si="13"/>
        <v>7000000</v>
      </c>
      <c r="O11" s="56">
        <f t="shared" si="13"/>
        <v>7000000</v>
      </c>
      <c r="P11" s="56">
        <f t="shared" si="13"/>
        <v>7000000</v>
      </c>
      <c r="Q11" s="56">
        <f t="shared" si="13"/>
        <v>7000000</v>
      </c>
      <c r="R11" s="57">
        <f t="shared" si="13"/>
        <v>7000000</v>
      </c>
      <c r="S11" s="56">
        <f t="shared" si="6"/>
        <v>15000000</v>
      </c>
      <c r="T11" s="56">
        <f t="shared" ref="T11:AD11" si="14">S11</f>
        <v>15000000</v>
      </c>
      <c r="U11" s="56">
        <f t="shared" si="14"/>
        <v>15000000</v>
      </c>
      <c r="V11" s="56">
        <f t="shared" si="14"/>
        <v>15000000</v>
      </c>
      <c r="W11" s="56">
        <f t="shared" si="14"/>
        <v>15000000</v>
      </c>
      <c r="X11" s="56">
        <f t="shared" si="14"/>
        <v>15000000</v>
      </c>
      <c r="Y11" s="56">
        <f t="shared" si="14"/>
        <v>15000000</v>
      </c>
      <c r="Z11" s="56">
        <f t="shared" si="14"/>
        <v>15000000</v>
      </c>
      <c r="AA11" s="56">
        <f t="shared" si="14"/>
        <v>15000000</v>
      </c>
      <c r="AB11" s="56">
        <f t="shared" si="14"/>
        <v>15000000</v>
      </c>
      <c r="AC11" s="56">
        <f t="shared" si="14"/>
        <v>15000000</v>
      </c>
      <c r="AD11" s="56">
        <f t="shared" si="14"/>
        <v>15000000</v>
      </c>
      <c r="AE11" s="55">
        <f t="shared" si="8"/>
        <v>50000000</v>
      </c>
      <c r="AF11" s="56">
        <f t="shared" ref="AF11:AP11" si="15">AE11</f>
        <v>50000000</v>
      </c>
      <c r="AG11" s="56">
        <f t="shared" si="15"/>
        <v>50000000</v>
      </c>
      <c r="AH11" s="56">
        <f t="shared" si="15"/>
        <v>50000000</v>
      </c>
      <c r="AI11" s="56">
        <f t="shared" si="15"/>
        <v>50000000</v>
      </c>
      <c r="AJ11" s="56">
        <f t="shared" si="15"/>
        <v>50000000</v>
      </c>
      <c r="AK11" s="56">
        <f t="shared" si="15"/>
        <v>50000000</v>
      </c>
      <c r="AL11" s="56">
        <f t="shared" si="15"/>
        <v>50000000</v>
      </c>
      <c r="AM11" s="56">
        <f t="shared" si="15"/>
        <v>50000000</v>
      </c>
      <c r="AN11" s="56">
        <f t="shared" si="15"/>
        <v>50000000</v>
      </c>
      <c r="AO11" s="56">
        <f t="shared" si="15"/>
        <v>50000000</v>
      </c>
      <c r="AP11" s="57">
        <f t="shared" si="15"/>
        <v>50000000</v>
      </c>
    </row>
    <row r="12" ht="15.75" customHeight="1">
      <c r="A12" s="1"/>
      <c r="B12" s="61" t="s">
        <v>42</v>
      </c>
      <c r="C12" s="58"/>
      <c r="D12" s="54">
        <v>1200000.0</v>
      </c>
      <c r="E12" s="54">
        <v>2200000.0</v>
      </c>
      <c r="F12" s="54">
        <v>6200000.0</v>
      </c>
      <c r="G12" s="55">
        <f t="shared" si="4"/>
        <v>1200000</v>
      </c>
      <c r="H12" s="56">
        <f t="shared" ref="H12:R12" si="16">G12</f>
        <v>1200000</v>
      </c>
      <c r="I12" s="56">
        <f t="shared" si="16"/>
        <v>1200000</v>
      </c>
      <c r="J12" s="56">
        <f t="shared" si="16"/>
        <v>1200000</v>
      </c>
      <c r="K12" s="56">
        <f t="shared" si="16"/>
        <v>1200000</v>
      </c>
      <c r="L12" s="56">
        <f t="shared" si="16"/>
        <v>1200000</v>
      </c>
      <c r="M12" s="56">
        <f t="shared" si="16"/>
        <v>1200000</v>
      </c>
      <c r="N12" s="56">
        <f t="shared" si="16"/>
        <v>1200000</v>
      </c>
      <c r="O12" s="56">
        <f t="shared" si="16"/>
        <v>1200000</v>
      </c>
      <c r="P12" s="56">
        <f t="shared" si="16"/>
        <v>1200000</v>
      </c>
      <c r="Q12" s="56">
        <f t="shared" si="16"/>
        <v>1200000</v>
      </c>
      <c r="R12" s="57">
        <f t="shared" si="16"/>
        <v>1200000</v>
      </c>
      <c r="S12" s="56">
        <f t="shared" si="6"/>
        <v>2200000</v>
      </c>
      <c r="T12" s="56">
        <f t="shared" ref="T12:AD12" si="17">S12</f>
        <v>2200000</v>
      </c>
      <c r="U12" s="56">
        <f t="shared" si="17"/>
        <v>2200000</v>
      </c>
      <c r="V12" s="56">
        <f t="shared" si="17"/>
        <v>2200000</v>
      </c>
      <c r="W12" s="56">
        <f t="shared" si="17"/>
        <v>2200000</v>
      </c>
      <c r="X12" s="56">
        <f t="shared" si="17"/>
        <v>2200000</v>
      </c>
      <c r="Y12" s="56">
        <f t="shared" si="17"/>
        <v>2200000</v>
      </c>
      <c r="Z12" s="56">
        <f t="shared" si="17"/>
        <v>2200000</v>
      </c>
      <c r="AA12" s="56">
        <f t="shared" si="17"/>
        <v>2200000</v>
      </c>
      <c r="AB12" s="56">
        <f t="shared" si="17"/>
        <v>2200000</v>
      </c>
      <c r="AC12" s="56">
        <f t="shared" si="17"/>
        <v>2200000</v>
      </c>
      <c r="AD12" s="56">
        <f t="shared" si="17"/>
        <v>2200000</v>
      </c>
      <c r="AE12" s="55">
        <f t="shared" si="8"/>
        <v>6200000</v>
      </c>
      <c r="AF12" s="56">
        <f t="shared" ref="AF12:AP12" si="18">AE12</f>
        <v>6200000</v>
      </c>
      <c r="AG12" s="56">
        <f t="shared" si="18"/>
        <v>6200000</v>
      </c>
      <c r="AH12" s="56">
        <f t="shared" si="18"/>
        <v>6200000</v>
      </c>
      <c r="AI12" s="56">
        <f t="shared" si="18"/>
        <v>6200000</v>
      </c>
      <c r="AJ12" s="56">
        <f t="shared" si="18"/>
        <v>6200000</v>
      </c>
      <c r="AK12" s="56">
        <f t="shared" si="18"/>
        <v>6200000</v>
      </c>
      <c r="AL12" s="56">
        <f t="shared" si="18"/>
        <v>6200000</v>
      </c>
      <c r="AM12" s="56">
        <f t="shared" si="18"/>
        <v>6200000</v>
      </c>
      <c r="AN12" s="56">
        <f t="shared" si="18"/>
        <v>6200000</v>
      </c>
      <c r="AO12" s="56">
        <f t="shared" si="18"/>
        <v>6200000</v>
      </c>
      <c r="AP12" s="57">
        <f t="shared" si="18"/>
        <v>6200000</v>
      </c>
    </row>
    <row r="13" ht="15.75" customHeight="1">
      <c r="A13" s="1"/>
      <c r="B13" s="62"/>
      <c r="C13" s="63"/>
      <c r="D13" s="64"/>
      <c r="E13" s="65"/>
      <c r="F13" s="64"/>
      <c r="G13" s="66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6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6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8"/>
    </row>
    <row r="14" ht="15.75" customHeight="1">
      <c r="A14" s="1"/>
      <c r="B14" s="45" t="s">
        <v>43</v>
      </c>
      <c r="C14" s="46"/>
      <c r="D14" s="47"/>
      <c r="E14" s="48"/>
      <c r="F14" s="47"/>
      <c r="G14" s="49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49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49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1"/>
    </row>
    <row r="15" ht="15.75" customHeight="1">
      <c r="A15" s="1"/>
      <c r="B15" s="45"/>
      <c r="C15" s="38" t="str">
        <f t="shared" ref="C15:C18" si="22">B8</f>
        <v>рекламные компании для FUTURE HOUSE (аккаунты дома)</v>
      </c>
      <c r="D15" s="54">
        <v>15.0</v>
      </c>
      <c r="E15" s="54">
        <v>20.0</v>
      </c>
      <c r="F15" s="54">
        <v>25.0</v>
      </c>
      <c r="G15" s="55">
        <f t="shared" ref="G15:G19" si="23">D15</f>
        <v>15</v>
      </c>
      <c r="H15" s="56">
        <f t="shared" ref="H15:R15" si="19">G15</f>
        <v>15</v>
      </c>
      <c r="I15" s="56">
        <f t="shared" si="19"/>
        <v>15</v>
      </c>
      <c r="J15" s="56">
        <f t="shared" si="19"/>
        <v>15</v>
      </c>
      <c r="K15" s="56">
        <f t="shared" si="19"/>
        <v>15</v>
      </c>
      <c r="L15" s="56">
        <f t="shared" si="19"/>
        <v>15</v>
      </c>
      <c r="M15" s="56">
        <f t="shared" si="19"/>
        <v>15</v>
      </c>
      <c r="N15" s="56">
        <f t="shared" si="19"/>
        <v>15</v>
      </c>
      <c r="O15" s="56">
        <f t="shared" si="19"/>
        <v>15</v>
      </c>
      <c r="P15" s="56">
        <f t="shared" si="19"/>
        <v>15</v>
      </c>
      <c r="Q15" s="56">
        <f t="shared" si="19"/>
        <v>15</v>
      </c>
      <c r="R15" s="57">
        <f t="shared" si="19"/>
        <v>15</v>
      </c>
      <c r="S15" s="56">
        <f t="shared" ref="S15:S19" si="25">E15</f>
        <v>20</v>
      </c>
      <c r="T15" s="56">
        <f t="shared" ref="T15:AD15" si="20">S15</f>
        <v>20</v>
      </c>
      <c r="U15" s="56">
        <f t="shared" si="20"/>
        <v>20</v>
      </c>
      <c r="V15" s="56">
        <f t="shared" si="20"/>
        <v>20</v>
      </c>
      <c r="W15" s="56">
        <f t="shared" si="20"/>
        <v>20</v>
      </c>
      <c r="X15" s="56">
        <f t="shared" si="20"/>
        <v>20</v>
      </c>
      <c r="Y15" s="56">
        <f t="shared" si="20"/>
        <v>20</v>
      </c>
      <c r="Z15" s="56">
        <f t="shared" si="20"/>
        <v>20</v>
      </c>
      <c r="AA15" s="56">
        <f t="shared" si="20"/>
        <v>20</v>
      </c>
      <c r="AB15" s="56">
        <f t="shared" si="20"/>
        <v>20</v>
      </c>
      <c r="AC15" s="56">
        <f t="shared" si="20"/>
        <v>20</v>
      </c>
      <c r="AD15" s="56">
        <f t="shared" si="20"/>
        <v>20</v>
      </c>
      <c r="AE15" s="55">
        <f t="shared" ref="AE15:AE19" si="27">F15</f>
        <v>25</v>
      </c>
      <c r="AF15" s="56">
        <f t="shared" ref="AF15:AP15" si="21">AE15</f>
        <v>25</v>
      </c>
      <c r="AG15" s="56">
        <f t="shared" si="21"/>
        <v>25</v>
      </c>
      <c r="AH15" s="56">
        <f t="shared" si="21"/>
        <v>25</v>
      </c>
      <c r="AI15" s="56">
        <f t="shared" si="21"/>
        <v>25</v>
      </c>
      <c r="AJ15" s="56">
        <f t="shared" si="21"/>
        <v>25</v>
      </c>
      <c r="AK15" s="56">
        <f t="shared" si="21"/>
        <v>25</v>
      </c>
      <c r="AL15" s="56">
        <f t="shared" si="21"/>
        <v>25</v>
      </c>
      <c r="AM15" s="56">
        <f t="shared" si="21"/>
        <v>25</v>
      </c>
      <c r="AN15" s="56">
        <f t="shared" si="21"/>
        <v>25</v>
      </c>
      <c r="AO15" s="56">
        <f t="shared" si="21"/>
        <v>25</v>
      </c>
      <c r="AP15" s="57">
        <f t="shared" si="21"/>
        <v>25</v>
      </c>
    </row>
    <row r="16" ht="15.75" customHeight="1">
      <c r="A16" s="1"/>
      <c r="B16" s="45"/>
      <c r="C16" s="38" t="str">
        <f t="shared" si="22"/>
        <v>монетизация соцсетей </v>
      </c>
      <c r="D16" s="69">
        <v>2.0</v>
      </c>
      <c r="E16" s="69">
        <v>2.0</v>
      </c>
      <c r="F16" s="54">
        <v>3.0</v>
      </c>
      <c r="G16" s="55">
        <f t="shared" si="23"/>
        <v>2</v>
      </c>
      <c r="H16" s="56">
        <f t="shared" ref="H16:R16" si="24">G16</f>
        <v>2</v>
      </c>
      <c r="I16" s="56">
        <f t="shared" si="24"/>
        <v>2</v>
      </c>
      <c r="J16" s="56">
        <f t="shared" si="24"/>
        <v>2</v>
      </c>
      <c r="K16" s="56">
        <f t="shared" si="24"/>
        <v>2</v>
      </c>
      <c r="L16" s="56">
        <f t="shared" si="24"/>
        <v>2</v>
      </c>
      <c r="M16" s="56">
        <f t="shared" si="24"/>
        <v>2</v>
      </c>
      <c r="N16" s="56">
        <f t="shared" si="24"/>
        <v>2</v>
      </c>
      <c r="O16" s="56">
        <f t="shared" si="24"/>
        <v>2</v>
      </c>
      <c r="P16" s="56">
        <f t="shared" si="24"/>
        <v>2</v>
      </c>
      <c r="Q16" s="56">
        <f t="shared" si="24"/>
        <v>2</v>
      </c>
      <c r="R16" s="57">
        <f t="shared" si="24"/>
        <v>2</v>
      </c>
      <c r="S16" s="56">
        <f t="shared" si="25"/>
        <v>2</v>
      </c>
      <c r="T16" s="56">
        <f t="shared" ref="T16:AD16" si="26">S16</f>
        <v>2</v>
      </c>
      <c r="U16" s="56">
        <f t="shared" si="26"/>
        <v>2</v>
      </c>
      <c r="V16" s="56">
        <f t="shared" si="26"/>
        <v>2</v>
      </c>
      <c r="W16" s="56">
        <f t="shared" si="26"/>
        <v>2</v>
      </c>
      <c r="X16" s="56">
        <f t="shared" si="26"/>
        <v>2</v>
      </c>
      <c r="Y16" s="56">
        <f t="shared" si="26"/>
        <v>2</v>
      </c>
      <c r="Z16" s="56">
        <f t="shared" si="26"/>
        <v>2</v>
      </c>
      <c r="AA16" s="56">
        <f t="shared" si="26"/>
        <v>2</v>
      </c>
      <c r="AB16" s="56">
        <f t="shared" si="26"/>
        <v>2</v>
      </c>
      <c r="AC16" s="56">
        <f t="shared" si="26"/>
        <v>2</v>
      </c>
      <c r="AD16" s="56">
        <f t="shared" si="26"/>
        <v>2</v>
      </c>
      <c r="AE16" s="55">
        <f t="shared" si="27"/>
        <v>3</v>
      </c>
      <c r="AF16" s="56">
        <f t="shared" ref="AF16:AP16" si="28">AE16</f>
        <v>3</v>
      </c>
      <c r="AG16" s="56">
        <f t="shared" si="28"/>
        <v>3</v>
      </c>
      <c r="AH16" s="56">
        <f t="shared" si="28"/>
        <v>3</v>
      </c>
      <c r="AI16" s="56">
        <f t="shared" si="28"/>
        <v>3</v>
      </c>
      <c r="AJ16" s="56">
        <f t="shared" si="28"/>
        <v>3</v>
      </c>
      <c r="AK16" s="56">
        <f t="shared" si="28"/>
        <v>3</v>
      </c>
      <c r="AL16" s="56">
        <f t="shared" si="28"/>
        <v>3</v>
      </c>
      <c r="AM16" s="56">
        <f t="shared" si="28"/>
        <v>3</v>
      </c>
      <c r="AN16" s="56">
        <f t="shared" si="28"/>
        <v>3</v>
      </c>
      <c r="AO16" s="56">
        <f t="shared" si="28"/>
        <v>3</v>
      </c>
      <c r="AP16" s="57">
        <f t="shared" si="28"/>
        <v>3</v>
      </c>
    </row>
    <row r="17" ht="15.75" customHeight="1">
      <c r="A17" s="1"/>
      <c r="B17" s="45"/>
      <c r="C17" s="38" t="str">
        <f t="shared" si="22"/>
        <v>видео игры</v>
      </c>
      <c r="D17" s="69">
        <v>1.0</v>
      </c>
      <c r="E17" s="69">
        <v>2.0</v>
      </c>
      <c r="F17" s="69">
        <v>5.0</v>
      </c>
      <c r="G17" s="55">
        <f t="shared" si="23"/>
        <v>1</v>
      </c>
      <c r="H17" s="56">
        <f t="shared" ref="H17:R17" si="29">G17</f>
        <v>1</v>
      </c>
      <c r="I17" s="56">
        <f t="shared" si="29"/>
        <v>1</v>
      </c>
      <c r="J17" s="56">
        <f t="shared" si="29"/>
        <v>1</v>
      </c>
      <c r="K17" s="56">
        <f t="shared" si="29"/>
        <v>1</v>
      </c>
      <c r="L17" s="56">
        <f t="shared" si="29"/>
        <v>1</v>
      </c>
      <c r="M17" s="56">
        <f t="shared" si="29"/>
        <v>1</v>
      </c>
      <c r="N17" s="56">
        <f t="shared" si="29"/>
        <v>1</v>
      </c>
      <c r="O17" s="56">
        <f t="shared" si="29"/>
        <v>1</v>
      </c>
      <c r="P17" s="56">
        <f t="shared" si="29"/>
        <v>1</v>
      </c>
      <c r="Q17" s="56">
        <f t="shared" si="29"/>
        <v>1</v>
      </c>
      <c r="R17" s="57">
        <f t="shared" si="29"/>
        <v>1</v>
      </c>
      <c r="S17" s="56">
        <f t="shared" si="25"/>
        <v>2</v>
      </c>
      <c r="T17" s="56">
        <f t="shared" ref="T17:AD17" si="30">S17</f>
        <v>2</v>
      </c>
      <c r="U17" s="56">
        <f t="shared" si="30"/>
        <v>2</v>
      </c>
      <c r="V17" s="56">
        <f t="shared" si="30"/>
        <v>2</v>
      </c>
      <c r="W17" s="56">
        <f t="shared" si="30"/>
        <v>2</v>
      </c>
      <c r="X17" s="56">
        <f t="shared" si="30"/>
        <v>2</v>
      </c>
      <c r="Y17" s="56">
        <f t="shared" si="30"/>
        <v>2</v>
      </c>
      <c r="Z17" s="56">
        <f t="shared" si="30"/>
        <v>2</v>
      </c>
      <c r="AA17" s="56">
        <f t="shared" si="30"/>
        <v>2</v>
      </c>
      <c r="AB17" s="56">
        <f t="shared" si="30"/>
        <v>2</v>
      </c>
      <c r="AC17" s="56">
        <f t="shared" si="30"/>
        <v>2</v>
      </c>
      <c r="AD17" s="56">
        <f t="shared" si="30"/>
        <v>2</v>
      </c>
      <c r="AE17" s="55">
        <f t="shared" si="27"/>
        <v>5</v>
      </c>
      <c r="AF17" s="56">
        <f t="shared" ref="AF17:AP17" si="31">AE17</f>
        <v>5</v>
      </c>
      <c r="AG17" s="56">
        <f t="shared" si="31"/>
        <v>5</v>
      </c>
      <c r="AH17" s="56">
        <f t="shared" si="31"/>
        <v>5</v>
      </c>
      <c r="AI17" s="56">
        <f t="shared" si="31"/>
        <v>5</v>
      </c>
      <c r="AJ17" s="56">
        <f t="shared" si="31"/>
        <v>5</v>
      </c>
      <c r="AK17" s="56">
        <f t="shared" si="31"/>
        <v>5</v>
      </c>
      <c r="AL17" s="56">
        <f t="shared" si="31"/>
        <v>5</v>
      </c>
      <c r="AM17" s="56">
        <f t="shared" si="31"/>
        <v>5</v>
      </c>
      <c r="AN17" s="56">
        <f t="shared" si="31"/>
        <v>5</v>
      </c>
      <c r="AO17" s="56">
        <f t="shared" si="31"/>
        <v>5</v>
      </c>
      <c r="AP17" s="57">
        <f t="shared" si="31"/>
        <v>5</v>
      </c>
    </row>
    <row r="18" ht="15.75" customHeight="1">
      <c r="A18" s="1"/>
      <c r="B18" s="45"/>
      <c r="C18" s="38" t="str">
        <f t="shared" si="22"/>
        <v>Франшиза хауса "FUTURE HOUSE"</v>
      </c>
      <c r="D18" s="54">
        <v>1.0</v>
      </c>
      <c r="E18" s="54">
        <v>2.0</v>
      </c>
      <c r="F18" s="54">
        <v>3.0</v>
      </c>
      <c r="G18" s="55">
        <f t="shared" si="23"/>
        <v>1</v>
      </c>
      <c r="H18" s="56">
        <f t="shared" ref="H18:R18" si="32">G18</f>
        <v>1</v>
      </c>
      <c r="I18" s="56">
        <f t="shared" si="32"/>
        <v>1</v>
      </c>
      <c r="J18" s="56">
        <f t="shared" si="32"/>
        <v>1</v>
      </c>
      <c r="K18" s="56">
        <f t="shared" si="32"/>
        <v>1</v>
      </c>
      <c r="L18" s="56">
        <f t="shared" si="32"/>
        <v>1</v>
      </c>
      <c r="M18" s="56">
        <f t="shared" si="32"/>
        <v>1</v>
      </c>
      <c r="N18" s="56">
        <f t="shared" si="32"/>
        <v>1</v>
      </c>
      <c r="O18" s="56">
        <f t="shared" si="32"/>
        <v>1</v>
      </c>
      <c r="P18" s="56">
        <f t="shared" si="32"/>
        <v>1</v>
      </c>
      <c r="Q18" s="56">
        <f t="shared" si="32"/>
        <v>1</v>
      </c>
      <c r="R18" s="57">
        <f t="shared" si="32"/>
        <v>1</v>
      </c>
      <c r="S18" s="56">
        <f t="shared" si="25"/>
        <v>2</v>
      </c>
      <c r="T18" s="56">
        <f t="shared" ref="T18:AD18" si="33">S18</f>
        <v>2</v>
      </c>
      <c r="U18" s="56">
        <f t="shared" si="33"/>
        <v>2</v>
      </c>
      <c r="V18" s="56">
        <f t="shared" si="33"/>
        <v>2</v>
      </c>
      <c r="W18" s="56">
        <f t="shared" si="33"/>
        <v>2</v>
      </c>
      <c r="X18" s="56">
        <f t="shared" si="33"/>
        <v>2</v>
      </c>
      <c r="Y18" s="56">
        <f t="shared" si="33"/>
        <v>2</v>
      </c>
      <c r="Z18" s="56">
        <f t="shared" si="33"/>
        <v>2</v>
      </c>
      <c r="AA18" s="56">
        <f t="shared" si="33"/>
        <v>2</v>
      </c>
      <c r="AB18" s="56">
        <f t="shared" si="33"/>
        <v>2</v>
      </c>
      <c r="AC18" s="56">
        <f t="shared" si="33"/>
        <v>2</v>
      </c>
      <c r="AD18" s="56">
        <f t="shared" si="33"/>
        <v>2</v>
      </c>
      <c r="AE18" s="55">
        <f t="shared" si="27"/>
        <v>3</v>
      </c>
      <c r="AF18" s="56">
        <f t="shared" ref="AF18:AP18" si="34">AE18</f>
        <v>3</v>
      </c>
      <c r="AG18" s="56">
        <f t="shared" si="34"/>
        <v>3</v>
      </c>
      <c r="AH18" s="56">
        <f t="shared" si="34"/>
        <v>3</v>
      </c>
      <c r="AI18" s="56">
        <f t="shared" si="34"/>
        <v>3</v>
      </c>
      <c r="AJ18" s="56">
        <f t="shared" si="34"/>
        <v>3</v>
      </c>
      <c r="AK18" s="56">
        <f t="shared" si="34"/>
        <v>3</v>
      </c>
      <c r="AL18" s="56">
        <f t="shared" si="34"/>
        <v>3</v>
      </c>
      <c r="AM18" s="56">
        <f t="shared" si="34"/>
        <v>3</v>
      </c>
      <c r="AN18" s="56">
        <f t="shared" si="34"/>
        <v>3</v>
      </c>
      <c r="AO18" s="56">
        <f t="shared" si="34"/>
        <v>3</v>
      </c>
      <c r="AP18" s="57">
        <f t="shared" si="34"/>
        <v>3</v>
      </c>
    </row>
    <row r="19" ht="15.75" customHeight="1">
      <c r="A19" s="1"/>
      <c r="B19" s="45"/>
      <c r="C19" s="38" t="str">
        <f>C12</f>
        <v/>
      </c>
      <c r="D19" s="54">
        <v>15.0</v>
      </c>
      <c r="E19" s="54">
        <v>20.0</v>
      </c>
      <c r="F19" s="54">
        <v>25.0</v>
      </c>
      <c r="G19" s="55">
        <f t="shared" si="23"/>
        <v>15</v>
      </c>
      <c r="H19" s="56">
        <f t="shared" ref="H19:R19" si="35">G19</f>
        <v>15</v>
      </c>
      <c r="I19" s="56">
        <f t="shared" si="35"/>
        <v>15</v>
      </c>
      <c r="J19" s="56">
        <f t="shared" si="35"/>
        <v>15</v>
      </c>
      <c r="K19" s="56">
        <f t="shared" si="35"/>
        <v>15</v>
      </c>
      <c r="L19" s="56">
        <f t="shared" si="35"/>
        <v>15</v>
      </c>
      <c r="M19" s="56">
        <f t="shared" si="35"/>
        <v>15</v>
      </c>
      <c r="N19" s="56">
        <f t="shared" si="35"/>
        <v>15</v>
      </c>
      <c r="O19" s="56">
        <f t="shared" si="35"/>
        <v>15</v>
      </c>
      <c r="P19" s="56">
        <f t="shared" si="35"/>
        <v>15</v>
      </c>
      <c r="Q19" s="56">
        <f t="shared" si="35"/>
        <v>15</v>
      </c>
      <c r="R19" s="57">
        <f t="shared" si="35"/>
        <v>15</v>
      </c>
      <c r="S19" s="56">
        <f t="shared" si="25"/>
        <v>20</v>
      </c>
      <c r="T19" s="56">
        <f t="shared" ref="T19:AD19" si="36">S19</f>
        <v>20</v>
      </c>
      <c r="U19" s="56">
        <f t="shared" si="36"/>
        <v>20</v>
      </c>
      <c r="V19" s="56">
        <f t="shared" si="36"/>
        <v>20</v>
      </c>
      <c r="W19" s="56">
        <f t="shared" si="36"/>
        <v>20</v>
      </c>
      <c r="X19" s="56">
        <f t="shared" si="36"/>
        <v>20</v>
      </c>
      <c r="Y19" s="56">
        <f t="shared" si="36"/>
        <v>20</v>
      </c>
      <c r="Z19" s="56">
        <f t="shared" si="36"/>
        <v>20</v>
      </c>
      <c r="AA19" s="56">
        <f t="shared" si="36"/>
        <v>20</v>
      </c>
      <c r="AB19" s="56">
        <f t="shared" si="36"/>
        <v>20</v>
      </c>
      <c r="AC19" s="56">
        <f t="shared" si="36"/>
        <v>20</v>
      </c>
      <c r="AD19" s="56">
        <f t="shared" si="36"/>
        <v>20</v>
      </c>
      <c r="AE19" s="55">
        <f t="shared" si="27"/>
        <v>25</v>
      </c>
      <c r="AF19" s="56">
        <f t="shared" ref="AF19:AP19" si="37">AE19</f>
        <v>25</v>
      </c>
      <c r="AG19" s="56">
        <f t="shared" si="37"/>
        <v>25</v>
      </c>
      <c r="AH19" s="56">
        <f t="shared" si="37"/>
        <v>25</v>
      </c>
      <c r="AI19" s="56">
        <f t="shared" si="37"/>
        <v>25</v>
      </c>
      <c r="AJ19" s="56">
        <f t="shared" si="37"/>
        <v>25</v>
      </c>
      <c r="AK19" s="56">
        <f t="shared" si="37"/>
        <v>25</v>
      </c>
      <c r="AL19" s="56">
        <f t="shared" si="37"/>
        <v>25</v>
      </c>
      <c r="AM19" s="56">
        <f t="shared" si="37"/>
        <v>25</v>
      </c>
      <c r="AN19" s="56">
        <f t="shared" si="37"/>
        <v>25</v>
      </c>
      <c r="AO19" s="56">
        <f t="shared" si="37"/>
        <v>25</v>
      </c>
      <c r="AP19" s="57">
        <f t="shared" si="37"/>
        <v>25</v>
      </c>
    </row>
    <row r="20" ht="15.75" customHeight="1">
      <c r="A20" s="1"/>
      <c r="B20" s="62"/>
      <c r="C20" s="63"/>
      <c r="D20" s="64"/>
      <c r="E20" s="65"/>
      <c r="F20" s="64"/>
      <c r="G20" s="66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6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6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1.22" defaultRowHeight="15.0" outlineLevelCol="1"/>
  <cols>
    <col customWidth="1" min="1" max="1" width="4.89"/>
    <col customWidth="1" min="2" max="2" width="31.11"/>
    <col customWidth="1" min="3" max="3" width="13.11"/>
    <col customWidth="1" min="4" max="4" width="13.89"/>
    <col customWidth="1" min="5" max="5" width="13.11"/>
    <col customWidth="1" hidden="1" min="6" max="41" width="9.44" outlineLevel="1"/>
  </cols>
  <sheetData>
    <row r="1" ht="15.75" customHeight="1"/>
    <row r="2" ht="15.75" customHeight="1">
      <c r="A2" s="1"/>
      <c r="B2" s="2" t="s">
        <v>44</v>
      </c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ht="15.75" customHeight="1">
      <c r="A3" s="1"/>
      <c r="B3" s="5" t="s">
        <v>1</v>
      </c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ht="15.75" customHeight="1"/>
    <row r="5" ht="16.5" customHeight="1">
      <c r="A5" s="6"/>
      <c r="B5" s="70"/>
      <c r="C5" s="40"/>
      <c r="D5" s="41" t="s">
        <v>45</v>
      </c>
      <c r="E5" s="40"/>
      <c r="F5" s="39">
        <v>1.0</v>
      </c>
      <c r="G5" s="39">
        <v>1.0</v>
      </c>
      <c r="H5" s="39">
        <v>1.0</v>
      </c>
      <c r="I5" s="39">
        <v>1.0</v>
      </c>
      <c r="J5" s="39">
        <v>1.0</v>
      </c>
      <c r="K5" s="39">
        <v>1.0</v>
      </c>
      <c r="L5" s="39">
        <v>1.0</v>
      </c>
      <c r="M5" s="39">
        <v>1.0</v>
      </c>
      <c r="N5" s="39">
        <v>1.0</v>
      </c>
      <c r="O5" s="39">
        <v>1.0</v>
      </c>
      <c r="P5" s="39">
        <v>1.0</v>
      </c>
      <c r="Q5" s="39">
        <v>1.0</v>
      </c>
      <c r="R5" s="39">
        <v>2.0</v>
      </c>
      <c r="S5" s="39">
        <v>2.0</v>
      </c>
      <c r="T5" s="39">
        <v>2.0</v>
      </c>
      <c r="U5" s="39">
        <v>2.0</v>
      </c>
      <c r="V5" s="39">
        <v>2.0</v>
      </c>
      <c r="W5" s="39">
        <v>2.0</v>
      </c>
      <c r="X5" s="39">
        <v>2.0</v>
      </c>
      <c r="Y5" s="39">
        <v>2.0</v>
      </c>
      <c r="Z5" s="39">
        <v>2.0</v>
      </c>
      <c r="AA5" s="39">
        <v>2.0</v>
      </c>
      <c r="AB5" s="39">
        <v>2.0</v>
      </c>
      <c r="AC5" s="39">
        <v>2.0</v>
      </c>
      <c r="AD5" s="39">
        <v>3.0</v>
      </c>
      <c r="AE5" s="39">
        <v>3.0</v>
      </c>
      <c r="AF5" s="39">
        <v>3.0</v>
      </c>
      <c r="AG5" s="39">
        <v>3.0</v>
      </c>
      <c r="AH5" s="39">
        <v>3.0</v>
      </c>
      <c r="AI5" s="39">
        <v>3.0</v>
      </c>
      <c r="AJ5" s="39">
        <v>3.0</v>
      </c>
      <c r="AK5" s="39">
        <v>3.0</v>
      </c>
      <c r="AL5" s="39">
        <v>3.0</v>
      </c>
      <c r="AM5" s="39">
        <v>3.0</v>
      </c>
      <c r="AN5" s="39">
        <v>3.0</v>
      </c>
      <c r="AO5" s="71">
        <v>3.0</v>
      </c>
    </row>
    <row r="6" ht="33.75" customHeight="1">
      <c r="A6" s="6"/>
      <c r="B6" s="70" t="s">
        <v>18</v>
      </c>
      <c r="C6" s="43" t="s">
        <v>46</v>
      </c>
      <c r="D6" s="43" t="s">
        <v>47</v>
      </c>
      <c r="E6" s="43" t="s">
        <v>48</v>
      </c>
      <c r="F6" s="44">
        <v>1.0</v>
      </c>
      <c r="G6" s="44">
        <v>2.0</v>
      </c>
      <c r="H6" s="44">
        <v>3.0</v>
      </c>
      <c r="I6" s="44">
        <v>4.0</v>
      </c>
      <c r="J6" s="39">
        <v>5.0</v>
      </c>
      <c r="K6" s="44">
        <v>6.0</v>
      </c>
      <c r="L6" s="44">
        <v>7.0</v>
      </c>
      <c r="M6" s="44">
        <v>8.0</v>
      </c>
      <c r="N6" s="44">
        <v>9.0</v>
      </c>
      <c r="O6" s="39">
        <v>10.0</v>
      </c>
      <c r="P6" s="44">
        <v>11.0</v>
      </c>
      <c r="Q6" s="44">
        <v>12.0</v>
      </c>
      <c r="R6" s="44">
        <v>13.0</v>
      </c>
      <c r="S6" s="39">
        <v>14.0</v>
      </c>
      <c r="T6" s="44">
        <v>15.0</v>
      </c>
      <c r="U6" s="44">
        <v>16.0</v>
      </c>
      <c r="V6" s="44">
        <v>17.0</v>
      </c>
      <c r="W6" s="39">
        <v>18.0</v>
      </c>
      <c r="X6" s="44">
        <v>19.0</v>
      </c>
      <c r="Y6" s="44">
        <v>20.0</v>
      </c>
      <c r="Z6" s="44">
        <v>21.0</v>
      </c>
      <c r="AA6" s="39">
        <v>22.0</v>
      </c>
      <c r="AB6" s="44">
        <v>23.0</v>
      </c>
      <c r="AC6" s="44">
        <v>24.0</v>
      </c>
      <c r="AD6" s="44">
        <v>25.0</v>
      </c>
      <c r="AE6" s="39">
        <v>26.0</v>
      </c>
      <c r="AF6" s="44">
        <v>27.0</v>
      </c>
      <c r="AG6" s="44">
        <v>28.0</v>
      </c>
      <c r="AH6" s="44">
        <v>29.0</v>
      </c>
      <c r="AI6" s="39">
        <v>30.0</v>
      </c>
      <c r="AJ6" s="44">
        <v>31.0</v>
      </c>
      <c r="AK6" s="44">
        <v>32.0</v>
      </c>
      <c r="AL6" s="44">
        <v>33.0</v>
      </c>
      <c r="AM6" s="39">
        <v>34.0</v>
      </c>
      <c r="AN6" s="44">
        <v>35.0</v>
      </c>
      <c r="AO6" s="72">
        <v>36.0</v>
      </c>
    </row>
    <row r="7" ht="15.75" customHeight="1">
      <c r="A7" s="1"/>
      <c r="B7" s="45"/>
      <c r="C7" s="47"/>
      <c r="D7" s="48"/>
      <c r="E7" s="47"/>
      <c r="F7" s="49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49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49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1"/>
    </row>
    <row r="8" ht="15.75" customHeight="1">
      <c r="A8" s="3"/>
      <c r="B8" s="73" t="s">
        <v>49</v>
      </c>
      <c r="C8" s="60">
        <v>4200000.0</v>
      </c>
      <c r="D8" s="60">
        <v>4200000.0</v>
      </c>
      <c r="E8" s="60">
        <v>4200000.0</v>
      </c>
      <c r="F8" s="55">
        <f t="shared" ref="F8:F23" si="4">C8</f>
        <v>4200000</v>
      </c>
      <c r="G8" s="56">
        <f t="shared" ref="G8:Q8" si="1">F8</f>
        <v>4200000</v>
      </c>
      <c r="H8" s="56">
        <f t="shared" si="1"/>
        <v>4200000</v>
      </c>
      <c r="I8" s="56">
        <f t="shared" si="1"/>
        <v>4200000</v>
      </c>
      <c r="J8" s="56">
        <f t="shared" si="1"/>
        <v>4200000</v>
      </c>
      <c r="K8" s="56">
        <f t="shared" si="1"/>
        <v>4200000</v>
      </c>
      <c r="L8" s="56">
        <f t="shared" si="1"/>
        <v>4200000</v>
      </c>
      <c r="M8" s="56">
        <f t="shared" si="1"/>
        <v>4200000</v>
      </c>
      <c r="N8" s="56">
        <f t="shared" si="1"/>
        <v>4200000</v>
      </c>
      <c r="O8" s="56">
        <f t="shared" si="1"/>
        <v>4200000</v>
      </c>
      <c r="P8" s="56">
        <f t="shared" si="1"/>
        <v>4200000</v>
      </c>
      <c r="Q8" s="57">
        <f t="shared" si="1"/>
        <v>4200000</v>
      </c>
      <c r="R8" s="56">
        <f t="shared" ref="R8:R23" si="6">D8</f>
        <v>4200000</v>
      </c>
      <c r="S8" s="56">
        <f t="shared" ref="S8:AC8" si="2">R8</f>
        <v>4200000</v>
      </c>
      <c r="T8" s="56">
        <f t="shared" si="2"/>
        <v>4200000</v>
      </c>
      <c r="U8" s="56">
        <f t="shared" si="2"/>
        <v>4200000</v>
      </c>
      <c r="V8" s="56">
        <f t="shared" si="2"/>
        <v>4200000</v>
      </c>
      <c r="W8" s="56">
        <f t="shared" si="2"/>
        <v>4200000</v>
      </c>
      <c r="X8" s="56">
        <f t="shared" si="2"/>
        <v>4200000</v>
      </c>
      <c r="Y8" s="56">
        <f t="shared" si="2"/>
        <v>4200000</v>
      </c>
      <c r="Z8" s="56">
        <f t="shared" si="2"/>
        <v>4200000</v>
      </c>
      <c r="AA8" s="56">
        <f t="shared" si="2"/>
        <v>4200000</v>
      </c>
      <c r="AB8" s="56">
        <f t="shared" si="2"/>
        <v>4200000</v>
      </c>
      <c r="AC8" s="56">
        <f t="shared" si="2"/>
        <v>4200000</v>
      </c>
      <c r="AD8" s="55">
        <f t="shared" ref="AD8:AD23" si="8">E8</f>
        <v>4200000</v>
      </c>
      <c r="AE8" s="56">
        <f t="shared" ref="AE8:AO8" si="3">AD8</f>
        <v>4200000</v>
      </c>
      <c r="AF8" s="56">
        <f t="shared" si="3"/>
        <v>4200000</v>
      </c>
      <c r="AG8" s="56">
        <f t="shared" si="3"/>
        <v>4200000</v>
      </c>
      <c r="AH8" s="56">
        <f t="shared" si="3"/>
        <v>4200000</v>
      </c>
      <c r="AI8" s="56">
        <f t="shared" si="3"/>
        <v>4200000</v>
      </c>
      <c r="AJ8" s="56">
        <f t="shared" si="3"/>
        <v>4200000</v>
      </c>
      <c r="AK8" s="56">
        <f t="shared" si="3"/>
        <v>4200000</v>
      </c>
      <c r="AL8" s="56">
        <f t="shared" si="3"/>
        <v>4200000</v>
      </c>
      <c r="AM8" s="56">
        <f t="shared" si="3"/>
        <v>4200000</v>
      </c>
      <c r="AN8" s="56">
        <f t="shared" si="3"/>
        <v>4200000</v>
      </c>
      <c r="AO8" s="57">
        <f t="shared" si="3"/>
        <v>4200000</v>
      </c>
    </row>
    <row r="9" ht="15.75" customHeight="1">
      <c r="A9" s="3"/>
      <c r="B9" s="73" t="s">
        <v>50</v>
      </c>
      <c r="C9" s="60">
        <v>30000.0</v>
      </c>
      <c r="D9" s="60">
        <v>50000.0</v>
      </c>
      <c r="E9" s="60">
        <v>60000.0</v>
      </c>
      <c r="F9" s="55">
        <f t="shared" si="4"/>
        <v>30000</v>
      </c>
      <c r="G9" s="56">
        <f t="shared" ref="G9:Q9" si="5">F9</f>
        <v>30000</v>
      </c>
      <c r="H9" s="56">
        <f t="shared" si="5"/>
        <v>30000</v>
      </c>
      <c r="I9" s="56">
        <f t="shared" si="5"/>
        <v>30000</v>
      </c>
      <c r="J9" s="56">
        <f t="shared" si="5"/>
        <v>30000</v>
      </c>
      <c r="K9" s="56">
        <f t="shared" si="5"/>
        <v>30000</v>
      </c>
      <c r="L9" s="56">
        <f t="shared" si="5"/>
        <v>30000</v>
      </c>
      <c r="M9" s="56">
        <f t="shared" si="5"/>
        <v>30000</v>
      </c>
      <c r="N9" s="56">
        <f t="shared" si="5"/>
        <v>30000</v>
      </c>
      <c r="O9" s="56">
        <f t="shared" si="5"/>
        <v>30000</v>
      </c>
      <c r="P9" s="56">
        <f t="shared" si="5"/>
        <v>30000</v>
      </c>
      <c r="Q9" s="57">
        <f t="shared" si="5"/>
        <v>30000</v>
      </c>
      <c r="R9" s="56">
        <f t="shared" si="6"/>
        <v>50000</v>
      </c>
      <c r="S9" s="56">
        <f t="shared" ref="S9:AC9" si="7">R9</f>
        <v>50000</v>
      </c>
      <c r="T9" s="56">
        <f t="shared" si="7"/>
        <v>50000</v>
      </c>
      <c r="U9" s="56">
        <f t="shared" si="7"/>
        <v>50000</v>
      </c>
      <c r="V9" s="56">
        <f t="shared" si="7"/>
        <v>50000</v>
      </c>
      <c r="W9" s="56">
        <f t="shared" si="7"/>
        <v>50000</v>
      </c>
      <c r="X9" s="56">
        <f t="shared" si="7"/>
        <v>50000</v>
      </c>
      <c r="Y9" s="56">
        <f t="shared" si="7"/>
        <v>50000</v>
      </c>
      <c r="Z9" s="56">
        <f t="shared" si="7"/>
        <v>50000</v>
      </c>
      <c r="AA9" s="56">
        <f t="shared" si="7"/>
        <v>50000</v>
      </c>
      <c r="AB9" s="56">
        <f t="shared" si="7"/>
        <v>50000</v>
      </c>
      <c r="AC9" s="56">
        <f t="shared" si="7"/>
        <v>50000</v>
      </c>
      <c r="AD9" s="55">
        <f t="shared" si="8"/>
        <v>60000</v>
      </c>
      <c r="AE9" s="56">
        <f t="shared" ref="AE9:AO9" si="9">AD9</f>
        <v>60000</v>
      </c>
      <c r="AF9" s="56">
        <f t="shared" si="9"/>
        <v>60000</v>
      </c>
      <c r="AG9" s="56">
        <f t="shared" si="9"/>
        <v>60000</v>
      </c>
      <c r="AH9" s="56">
        <f t="shared" si="9"/>
        <v>60000</v>
      </c>
      <c r="AI9" s="56">
        <f t="shared" si="9"/>
        <v>60000</v>
      </c>
      <c r="AJ9" s="56">
        <f t="shared" si="9"/>
        <v>60000</v>
      </c>
      <c r="AK9" s="56">
        <f t="shared" si="9"/>
        <v>60000</v>
      </c>
      <c r="AL9" s="56">
        <f t="shared" si="9"/>
        <v>60000</v>
      </c>
      <c r="AM9" s="56">
        <f t="shared" si="9"/>
        <v>60000</v>
      </c>
      <c r="AN9" s="56">
        <f t="shared" si="9"/>
        <v>60000</v>
      </c>
      <c r="AO9" s="57">
        <f t="shared" si="9"/>
        <v>60000</v>
      </c>
    </row>
    <row r="10" ht="15.75" customHeight="1">
      <c r="A10" s="3"/>
      <c r="B10" s="73" t="s">
        <v>51</v>
      </c>
      <c r="C10" s="60">
        <v>45000.0</v>
      </c>
      <c r="D10" s="60">
        <v>45000.0</v>
      </c>
      <c r="E10" s="60">
        <v>50000.0</v>
      </c>
      <c r="F10" s="55">
        <f t="shared" si="4"/>
        <v>45000</v>
      </c>
      <c r="G10" s="56">
        <f t="shared" ref="G10:Q10" si="10">F10</f>
        <v>45000</v>
      </c>
      <c r="H10" s="56">
        <f t="shared" si="10"/>
        <v>45000</v>
      </c>
      <c r="I10" s="56">
        <f t="shared" si="10"/>
        <v>45000</v>
      </c>
      <c r="J10" s="56">
        <f t="shared" si="10"/>
        <v>45000</v>
      </c>
      <c r="K10" s="56">
        <f t="shared" si="10"/>
        <v>45000</v>
      </c>
      <c r="L10" s="56">
        <f t="shared" si="10"/>
        <v>45000</v>
      </c>
      <c r="M10" s="56">
        <f t="shared" si="10"/>
        <v>45000</v>
      </c>
      <c r="N10" s="56">
        <f t="shared" si="10"/>
        <v>45000</v>
      </c>
      <c r="O10" s="56">
        <f t="shared" si="10"/>
        <v>45000</v>
      </c>
      <c r="P10" s="56">
        <f t="shared" si="10"/>
        <v>45000</v>
      </c>
      <c r="Q10" s="57">
        <f t="shared" si="10"/>
        <v>45000</v>
      </c>
      <c r="R10" s="56">
        <f t="shared" si="6"/>
        <v>45000</v>
      </c>
      <c r="S10" s="56">
        <f t="shared" ref="S10:AC10" si="11">R10</f>
        <v>45000</v>
      </c>
      <c r="T10" s="56">
        <f t="shared" si="11"/>
        <v>45000</v>
      </c>
      <c r="U10" s="56">
        <f t="shared" si="11"/>
        <v>45000</v>
      </c>
      <c r="V10" s="56">
        <f t="shared" si="11"/>
        <v>45000</v>
      </c>
      <c r="W10" s="56">
        <f t="shared" si="11"/>
        <v>45000</v>
      </c>
      <c r="X10" s="56">
        <f t="shared" si="11"/>
        <v>45000</v>
      </c>
      <c r="Y10" s="56">
        <f t="shared" si="11"/>
        <v>45000</v>
      </c>
      <c r="Z10" s="56">
        <f t="shared" si="11"/>
        <v>45000</v>
      </c>
      <c r="AA10" s="56">
        <f t="shared" si="11"/>
        <v>45000</v>
      </c>
      <c r="AB10" s="56">
        <f t="shared" si="11"/>
        <v>45000</v>
      </c>
      <c r="AC10" s="56">
        <f t="shared" si="11"/>
        <v>45000</v>
      </c>
      <c r="AD10" s="55">
        <f t="shared" si="8"/>
        <v>50000</v>
      </c>
      <c r="AE10" s="56">
        <f t="shared" ref="AE10:AO10" si="12">AD10</f>
        <v>50000</v>
      </c>
      <c r="AF10" s="56">
        <f t="shared" si="12"/>
        <v>50000</v>
      </c>
      <c r="AG10" s="56">
        <f t="shared" si="12"/>
        <v>50000</v>
      </c>
      <c r="AH10" s="56">
        <f t="shared" si="12"/>
        <v>50000</v>
      </c>
      <c r="AI10" s="56">
        <f t="shared" si="12"/>
        <v>50000</v>
      </c>
      <c r="AJ10" s="56">
        <f t="shared" si="12"/>
        <v>50000</v>
      </c>
      <c r="AK10" s="56">
        <f t="shared" si="12"/>
        <v>50000</v>
      </c>
      <c r="AL10" s="56">
        <f t="shared" si="12"/>
        <v>50000</v>
      </c>
      <c r="AM10" s="56">
        <f t="shared" si="12"/>
        <v>50000</v>
      </c>
      <c r="AN10" s="56">
        <f t="shared" si="12"/>
        <v>50000</v>
      </c>
      <c r="AO10" s="57">
        <f t="shared" si="12"/>
        <v>50000</v>
      </c>
    </row>
    <row r="11" ht="15.75" customHeight="1">
      <c r="A11" s="3"/>
      <c r="B11" s="73" t="s">
        <v>52</v>
      </c>
      <c r="C11" s="60">
        <v>80000.0</v>
      </c>
      <c r="D11" s="60">
        <v>130000.0</v>
      </c>
      <c r="E11" s="60">
        <v>250000.0</v>
      </c>
      <c r="F11" s="55">
        <f t="shared" si="4"/>
        <v>80000</v>
      </c>
      <c r="G11" s="56">
        <f t="shared" ref="G11:Q11" si="13">F11</f>
        <v>80000</v>
      </c>
      <c r="H11" s="56">
        <f t="shared" si="13"/>
        <v>80000</v>
      </c>
      <c r="I11" s="56">
        <f t="shared" si="13"/>
        <v>80000</v>
      </c>
      <c r="J11" s="56">
        <f t="shared" si="13"/>
        <v>80000</v>
      </c>
      <c r="K11" s="56">
        <f t="shared" si="13"/>
        <v>80000</v>
      </c>
      <c r="L11" s="56">
        <f t="shared" si="13"/>
        <v>80000</v>
      </c>
      <c r="M11" s="56">
        <f t="shared" si="13"/>
        <v>80000</v>
      </c>
      <c r="N11" s="56">
        <f t="shared" si="13"/>
        <v>80000</v>
      </c>
      <c r="O11" s="56">
        <f t="shared" si="13"/>
        <v>80000</v>
      </c>
      <c r="P11" s="56">
        <f t="shared" si="13"/>
        <v>80000</v>
      </c>
      <c r="Q11" s="57">
        <f t="shared" si="13"/>
        <v>80000</v>
      </c>
      <c r="R11" s="56">
        <f t="shared" si="6"/>
        <v>130000</v>
      </c>
      <c r="S11" s="56">
        <f t="shared" ref="S11:AC11" si="14">R11</f>
        <v>130000</v>
      </c>
      <c r="T11" s="56">
        <f t="shared" si="14"/>
        <v>130000</v>
      </c>
      <c r="U11" s="56">
        <f t="shared" si="14"/>
        <v>130000</v>
      </c>
      <c r="V11" s="56">
        <f t="shared" si="14"/>
        <v>130000</v>
      </c>
      <c r="W11" s="56">
        <f t="shared" si="14"/>
        <v>130000</v>
      </c>
      <c r="X11" s="56">
        <f t="shared" si="14"/>
        <v>130000</v>
      </c>
      <c r="Y11" s="56">
        <f t="shared" si="14"/>
        <v>130000</v>
      </c>
      <c r="Z11" s="56">
        <f t="shared" si="14"/>
        <v>130000</v>
      </c>
      <c r="AA11" s="56">
        <f t="shared" si="14"/>
        <v>130000</v>
      </c>
      <c r="AB11" s="56">
        <f t="shared" si="14"/>
        <v>130000</v>
      </c>
      <c r="AC11" s="56">
        <f t="shared" si="14"/>
        <v>130000</v>
      </c>
      <c r="AD11" s="55">
        <f t="shared" si="8"/>
        <v>250000</v>
      </c>
      <c r="AE11" s="56">
        <f t="shared" ref="AE11:AO11" si="15">AD11</f>
        <v>250000</v>
      </c>
      <c r="AF11" s="56">
        <f t="shared" si="15"/>
        <v>250000</v>
      </c>
      <c r="AG11" s="56">
        <f t="shared" si="15"/>
        <v>250000</v>
      </c>
      <c r="AH11" s="56">
        <f t="shared" si="15"/>
        <v>250000</v>
      </c>
      <c r="AI11" s="56">
        <f t="shared" si="15"/>
        <v>250000</v>
      </c>
      <c r="AJ11" s="56">
        <f t="shared" si="15"/>
        <v>250000</v>
      </c>
      <c r="AK11" s="56">
        <f t="shared" si="15"/>
        <v>250000</v>
      </c>
      <c r="AL11" s="56">
        <f t="shared" si="15"/>
        <v>250000</v>
      </c>
      <c r="AM11" s="56">
        <f t="shared" si="15"/>
        <v>250000</v>
      </c>
      <c r="AN11" s="56">
        <f t="shared" si="15"/>
        <v>250000</v>
      </c>
      <c r="AO11" s="57">
        <f t="shared" si="15"/>
        <v>250000</v>
      </c>
    </row>
    <row r="12" ht="15.75" customHeight="1">
      <c r="A12" s="3"/>
      <c r="B12" s="73" t="s">
        <v>53</v>
      </c>
      <c r="C12" s="60">
        <v>200000.0</v>
      </c>
      <c r="D12" s="60">
        <v>200000.0</v>
      </c>
      <c r="E12" s="60">
        <v>200000.0</v>
      </c>
      <c r="F12" s="55">
        <f t="shared" si="4"/>
        <v>200000</v>
      </c>
      <c r="G12" s="56">
        <f t="shared" ref="G12:Q12" si="16">F12</f>
        <v>200000</v>
      </c>
      <c r="H12" s="56">
        <f t="shared" si="16"/>
        <v>200000</v>
      </c>
      <c r="I12" s="56">
        <f t="shared" si="16"/>
        <v>200000</v>
      </c>
      <c r="J12" s="56">
        <f t="shared" si="16"/>
        <v>200000</v>
      </c>
      <c r="K12" s="56">
        <f t="shared" si="16"/>
        <v>200000</v>
      </c>
      <c r="L12" s="56">
        <f t="shared" si="16"/>
        <v>200000</v>
      </c>
      <c r="M12" s="56">
        <f t="shared" si="16"/>
        <v>200000</v>
      </c>
      <c r="N12" s="56">
        <f t="shared" si="16"/>
        <v>200000</v>
      </c>
      <c r="O12" s="56">
        <f t="shared" si="16"/>
        <v>200000</v>
      </c>
      <c r="P12" s="56">
        <f t="shared" si="16"/>
        <v>200000</v>
      </c>
      <c r="Q12" s="57">
        <f t="shared" si="16"/>
        <v>200000</v>
      </c>
      <c r="R12" s="56">
        <f t="shared" si="6"/>
        <v>200000</v>
      </c>
      <c r="S12" s="56">
        <f t="shared" ref="S12:AC12" si="17">R12</f>
        <v>200000</v>
      </c>
      <c r="T12" s="56">
        <f t="shared" si="17"/>
        <v>200000</v>
      </c>
      <c r="U12" s="56">
        <f t="shared" si="17"/>
        <v>200000</v>
      </c>
      <c r="V12" s="56">
        <f t="shared" si="17"/>
        <v>200000</v>
      </c>
      <c r="W12" s="56">
        <f t="shared" si="17"/>
        <v>200000</v>
      </c>
      <c r="X12" s="56">
        <f t="shared" si="17"/>
        <v>200000</v>
      </c>
      <c r="Y12" s="56">
        <f t="shared" si="17"/>
        <v>200000</v>
      </c>
      <c r="Z12" s="56">
        <f t="shared" si="17"/>
        <v>200000</v>
      </c>
      <c r="AA12" s="56">
        <f t="shared" si="17"/>
        <v>200000</v>
      </c>
      <c r="AB12" s="56">
        <f t="shared" si="17"/>
        <v>200000</v>
      </c>
      <c r="AC12" s="56">
        <f t="shared" si="17"/>
        <v>200000</v>
      </c>
      <c r="AD12" s="55">
        <f t="shared" si="8"/>
        <v>200000</v>
      </c>
      <c r="AE12" s="56">
        <f t="shared" ref="AE12:AO12" si="18">AD12</f>
        <v>200000</v>
      </c>
      <c r="AF12" s="56">
        <f t="shared" si="18"/>
        <v>200000</v>
      </c>
      <c r="AG12" s="56">
        <f t="shared" si="18"/>
        <v>200000</v>
      </c>
      <c r="AH12" s="56">
        <f t="shared" si="18"/>
        <v>200000</v>
      </c>
      <c r="AI12" s="56">
        <f t="shared" si="18"/>
        <v>200000</v>
      </c>
      <c r="AJ12" s="56">
        <f t="shared" si="18"/>
        <v>200000</v>
      </c>
      <c r="AK12" s="56">
        <f t="shared" si="18"/>
        <v>200000</v>
      </c>
      <c r="AL12" s="56">
        <f t="shared" si="18"/>
        <v>200000</v>
      </c>
      <c r="AM12" s="56">
        <f t="shared" si="18"/>
        <v>200000</v>
      </c>
      <c r="AN12" s="56">
        <f t="shared" si="18"/>
        <v>200000</v>
      </c>
      <c r="AO12" s="57">
        <f t="shared" si="18"/>
        <v>200000</v>
      </c>
    </row>
    <row r="13" ht="15.75" customHeight="1">
      <c r="A13" s="3"/>
      <c r="B13" s="74" t="s">
        <v>54</v>
      </c>
      <c r="C13" s="60">
        <v>100000.0</v>
      </c>
      <c r="D13" s="60">
        <v>250000.0</v>
      </c>
      <c r="E13" s="60">
        <v>400000.0</v>
      </c>
      <c r="F13" s="55">
        <f t="shared" si="4"/>
        <v>100000</v>
      </c>
      <c r="G13" s="56">
        <f t="shared" ref="G13:Q13" si="19">F13</f>
        <v>100000</v>
      </c>
      <c r="H13" s="56">
        <f t="shared" si="19"/>
        <v>100000</v>
      </c>
      <c r="I13" s="56">
        <f t="shared" si="19"/>
        <v>100000</v>
      </c>
      <c r="J13" s="56">
        <f t="shared" si="19"/>
        <v>100000</v>
      </c>
      <c r="K13" s="56">
        <f t="shared" si="19"/>
        <v>100000</v>
      </c>
      <c r="L13" s="56">
        <f t="shared" si="19"/>
        <v>100000</v>
      </c>
      <c r="M13" s="56">
        <f t="shared" si="19"/>
        <v>100000</v>
      </c>
      <c r="N13" s="56">
        <f t="shared" si="19"/>
        <v>100000</v>
      </c>
      <c r="O13" s="56">
        <f t="shared" si="19"/>
        <v>100000</v>
      </c>
      <c r="P13" s="56">
        <f t="shared" si="19"/>
        <v>100000</v>
      </c>
      <c r="Q13" s="57">
        <f t="shared" si="19"/>
        <v>100000</v>
      </c>
      <c r="R13" s="56">
        <f t="shared" si="6"/>
        <v>250000</v>
      </c>
      <c r="S13" s="56">
        <f t="shared" ref="S13:AC13" si="20">R13</f>
        <v>250000</v>
      </c>
      <c r="T13" s="56">
        <f t="shared" si="20"/>
        <v>250000</v>
      </c>
      <c r="U13" s="56">
        <f t="shared" si="20"/>
        <v>250000</v>
      </c>
      <c r="V13" s="56">
        <f t="shared" si="20"/>
        <v>250000</v>
      </c>
      <c r="W13" s="56">
        <f t="shared" si="20"/>
        <v>250000</v>
      </c>
      <c r="X13" s="56">
        <f t="shared" si="20"/>
        <v>250000</v>
      </c>
      <c r="Y13" s="56">
        <f t="shared" si="20"/>
        <v>250000</v>
      </c>
      <c r="Z13" s="56">
        <f t="shared" si="20"/>
        <v>250000</v>
      </c>
      <c r="AA13" s="56">
        <f t="shared" si="20"/>
        <v>250000</v>
      </c>
      <c r="AB13" s="56">
        <f t="shared" si="20"/>
        <v>250000</v>
      </c>
      <c r="AC13" s="56">
        <f t="shared" si="20"/>
        <v>250000</v>
      </c>
      <c r="AD13" s="55">
        <f t="shared" si="8"/>
        <v>400000</v>
      </c>
      <c r="AE13" s="56">
        <f t="shared" ref="AE13:AO13" si="21">AD13</f>
        <v>400000</v>
      </c>
      <c r="AF13" s="56">
        <f t="shared" si="21"/>
        <v>400000</v>
      </c>
      <c r="AG13" s="56">
        <f t="shared" si="21"/>
        <v>400000</v>
      </c>
      <c r="AH13" s="56">
        <f t="shared" si="21"/>
        <v>400000</v>
      </c>
      <c r="AI13" s="56">
        <f t="shared" si="21"/>
        <v>400000</v>
      </c>
      <c r="AJ13" s="56">
        <f t="shared" si="21"/>
        <v>400000</v>
      </c>
      <c r="AK13" s="56">
        <f t="shared" si="21"/>
        <v>400000</v>
      </c>
      <c r="AL13" s="56">
        <f t="shared" si="21"/>
        <v>400000</v>
      </c>
      <c r="AM13" s="56">
        <f t="shared" si="21"/>
        <v>400000</v>
      </c>
      <c r="AN13" s="56">
        <f t="shared" si="21"/>
        <v>400000</v>
      </c>
      <c r="AO13" s="57">
        <f t="shared" si="21"/>
        <v>400000</v>
      </c>
    </row>
    <row r="14" ht="15.75" customHeight="1">
      <c r="A14" s="3"/>
      <c r="B14" s="74" t="s">
        <v>26</v>
      </c>
      <c r="C14" s="60">
        <v>0.0</v>
      </c>
      <c r="D14" s="60">
        <v>0.0</v>
      </c>
      <c r="E14" s="60">
        <v>0.0</v>
      </c>
      <c r="F14" s="55">
        <f t="shared" si="4"/>
        <v>0</v>
      </c>
      <c r="G14" s="56">
        <f t="shared" ref="G14:Q14" si="22">F14</f>
        <v>0</v>
      </c>
      <c r="H14" s="56">
        <f t="shared" si="22"/>
        <v>0</v>
      </c>
      <c r="I14" s="56">
        <f t="shared" si="22"/>
        <v>0</v>
      </c>
      <c r="J14" s="56">
        <f t="shared" si="22"/>
        <v>0</v>
      </c>
      <c r="K14" s="56">
        <f t="shared" si="22"/>
        <v>0</v>
      </c>
      <c r="L14" s="56">
        <f t="shared" si="22"/>
        <v>0</v>
      </c>
      <c r="M14" s="56">
        <f t="shared" si="22"/>
        <v>0</v>
      </c>
      <c r="N14" s="56">
        <f t="shared" si="22"/>
        <v>0</v>
      </c>
      <c r="O14" s="56">
        <f t="shared" si="22"/>
        <v>0</v>
      </c>
      <c r="P14" s="56">
        <f t="shared" si="22"/>
        <v>0</v>
      </c>
      <c r="Q14" s="57">
        <f t="shared" si="22"/>
        <v>0</v>
      </c>
      <c r="R14" s="56">
        <f t="shared" si="6"/>
        <v>0</v>
      </c>
      <c r="S14" s="56">
        <f t="shared" ref="S14:AC14" si="23">R14</f>
        <v>0</v>
      </c>
      <c r="T14" s="56">
        <f t="shared" si="23"/>
        <v>0</v>
      </c>
      <c r="U14" s="56">
        <f t="shared" si="23"/>
        <v>0</v>
      </c>
      <c r="V14" s="56">
        <f t="shared" si="23"/>
        <v>0</v>
      </c>
      <c r="W14" s="56">
        <f t="shared" si="23"/>
        <v>0</v>
      </c>
      <c r="X14" s="56">
        <f t="shared" si="23"/>
        <v>0</v>
      </c>
      <c r="Y14" s="56">
        <f t="shared" si="23"/>
        <v>0</v>
      </c>
      <c r="Z14" s="56">
        <f t="shared" si="23"/>
        <v>0</v>
      </c>
      <c r="AA14" s="56">
        <f t="shared" si="23"/>
        <v>0</v>
      </c>
      <c r="AB14" s="56">
        <f t="shared" si="23"/>
        <v>0</v>
      </c>
      <c r="AC14" s="56">
        <f t="shared" si="23"/>
        <v>0</v>
      </c>
      <c r="AD14" s="55">
        <f t="shared" si="8"/>
        <v>0</v>
      </c>
      <c r="AE14" s="56">
        <f t="shared" ref="AE14:AO14" si="24">AD14</f>
        <v>0</v>
      </c>
      <c r="AF14" s="56">
        <f t="shared" si="24"/>
        <v>0</v>
      </c>
      <c r="AG14" s="56">
        <f t="shared" si="24"/>
        <v>0</v>
      </c>
      <c r="AH14" s="56">
        <f t="shared" si="24"/>
        <v>0</v>
      </c>
      <c r="AI14" s="56">
        <f t="shared" si="24"/>
        <v>0</v>
      </c>
      <c r="AJ14" s="56">
        <f t="shared" si="24"/>
        <v>0</v>
      </c>
      <c r="AK14" s="56">
        <f t="shared" si="24"/>
        <v>0</v>
      </c>
      <c r="AL14" s="56">
        <f t="shared" si="24"/>
        <v>0</v>
      </c>
      <c r="AM14" s="56">
        <f t="shared" si="24"/>
        <v>0</v>
      </c>
      <c r="AN14" s="56">
        <f t="shared" si="24"/>
        <v>0</v>
      </c>
      <c r="AO14" s="57">
        <f t="shared" si="24"/>
        <v>0</v>
      </c>
    </row>
    <row r="15" ht="15.75" customHeight="1">
      <c r="A15" s="3"/>
      <c r="B15" s="74" t="s">
        <v>55</v>
      </c>
      <c r="C15" s="60">
        <v>0.0</v>
      </c>
      <c r="D15" s="60">
        <v>0.0</v>
      </c>
      <c r="E15" s="60">
        <v>0.0</v>
      </c>
      <c r="F15" s="55">
        <f t="shared" si="4"/>
        <v>0</v>
      </c>
      <c r="G15" s="56">
        <f t="shared" ref="G15:Q15" si="25">F15</f>
        <v>0</v>
      </c>
      <c r="H15" s="56">
        <f t="shared" si="25"/>
        <v>0</v>
      </c>
      <c r="I15" s="56">
        <f t="shared" si="25"/>
        <v>0</v>
      </c>
      <c r="J15" s="56">
        <f t="shared" si="25"/>
        <v>0</v>
      </c>
      <c r="K15" s="56">
        <f t="shared" si="25"/>
        <v>0</v>
      </c>
      <c r="L15" s="56">
        <f t="shared" si="25"/>
        <v>0</v>
      </c>
      <c r="M15" s="56">
        <f t="shared" si="25"/>
        <v>0</v>
      </c>
      <c r="N15" s="56">
        <f t="shared" si="25"/>
        <v>0</v>
      </c>
      <c r="O15" s="56">
        <f t="shared" si="25"/>
        <v>0</v>
      </c>
      <c r="P15" s="56">
        <f t="shared" si="25"/>
        <v>0</v>
      </c>
      <c r="Q15" s="57">
        <f t="shared" si="25"/>
        <v>0</v>
      </c>
      <c r="R15" s="56">
        <f t="shared" si="6"/>
        <v>0</v>
      </c>
      <c r="S15" s="56">
        <f t="shared" ref="S15:AC15" si="26">R15</f>
        <v>0</v>
      </c>
      <c r="T15" s="56">
        <f t="shared" si="26"/>
        <v>0</v>
      </c>
      <c r="U15" s="56">
        <f t="shared" si="26"/>
        <v>0</v>
      </c>
      <c r="V15" s="56">
        <f t="shared" si="26"/>
        <v>0</v>
      </c>
      <c r="W15" s="56">
        <f t="shared" si="26"/>
        <v>0</v>
      </c>
      <c r="X15" s="56">
        <f t="shared" si="26"/>
        <v>0</v>
      </c>
      <c r="Y15" s="56">
        <f t="shared" si="26"/>
        <v>0</v>
      </c>
      <c r="Z15" s="56">
        <f t="shared" si="26"/>
        <v>0</v>
      </c>
      <c r="AA15" s="56">
        <f t="shared" si="26"/>
        <v>0</v>
      </c>
      <c r="AB15" s="56">
        <f t="shared" si="26"/>
        <v>0</v>
      </c>
      <c r="AC15" s="56">
        <f t="shared" si="26"/>
        <v>0</v>
      </c>
      <c r="AD15" s="55">
        <f t="shared" si="8"/>
        <v>0</v>
      </c>
      <c r="AE15" s="56">
        <f t="shared" ref="AE15:AO15" si="27">AD15</f>
        <v>0</v>
      </c>
      <c r="AF15" s="56">
        <f t="shared" si="27"/>
        <v>0</v>
      </c>
      <c r="AG15" s="56">
        <f t="shared" si="27"/>
        <v>0</v>
      </c>
      <c r="AH15" s="56">
        <f t="shared" si="27"/>
        <v>0</v>
      </c>
      <c r="AI15" s="56">
        <f t="shared" si="27"/>
        <v>0</v>
      </c>
      <c r="AJ15" s="56">
        <f t="shared" si="27"/>
        <v>0</v>
      </c>
      <c r="AK15" s="56">
        <f t="shared" si="27"/>
        <v>0</v>
      </c>
      <c r="AL15" s="56">
        <f t="shared" si="27"/>
        <v>0</v>
      </c>
      <c r="AM15" s="56">
        <f t="shared" si="27"/>
        <v>0</v>
      </c>
      <c r="AN15" s="56">
        <f t="shared" si="27"/>
        <v>0</v>
      </c>
      <c r="AO15" s="57">
        <f t="shared" si="27"/>
        <v>0</v>
      </c>
    </row>
    <row r="16" ht="15.75" customHeight="1">
      <c r="A16" s="3"/>
      <c r="B16" s="74" t="s">
        <v>56</v>
      </c>
      <c r="C16" s="60">
        <v>0.0</v>
      </c>
      <c r="D16" s="60">
        <v>0.0</v>
      </c>
      <c r="E16" s="60">
        <v>0.0</v>
      </c>
      <c r="F16" s="55">
        <f t="shared" si="4"/>
        <v>0</v>
      </c>
      <c r="G16" s="56">
        <f t="shared" ref="G16:Q16" si="28">F16</f>
        <v>0</v>
      </c>
      <c r="H16" s="56">
        <f t="shared" si="28"/>
        <v>0</v>
      </c>
      <c r="I16" s="56">
        <f t="shared" si="28"/>
        <v>0</v>
      </c>
      <c r="J16" s="56">
        <f t="shared" si="28"/>
        <v>0</v>
      </c>
      <c r="K16" s="56">
        <f t="shared" si="28"/>
        <v>0</v>
      </c>
      <c r="L16" s="56">
        <f t="shared" si="28"/>
        <v>0</v>
      </c>
      <c r="M16" s="56">
        <f t="shared" si="28"/>
        <v>0</v>
      </c>
      <c r="N16" s="56">
        <f t="shared" si="28"/>
        <v>0</v>
      </c>
      <c r="O16" s="56">
        <f t="shared" si="28"/>
        <v>0</v>
      </c>
      <c r="P16" s="56">
        <f t="shared" si="28"/>
        <v>0</v>
      </c>
      <c r="Q16" s="57">
        <f t="shared" si="28"/>
        <v>0</v>
      </c>
      <c r="R16" s="56">
        <f t="shared" si="6"/>
        <v>0</v>
      </c>
      <c r="S16" s="56">
        <f t="shared" ref="S16:AC16" si="29">R16</f>
        <v>0</v>
      </c>
      <c r="T16" s="56">
        <f t="shared" si="29"/>
        <v>0</v>
      </c>
      <c r="U16" s="56">
        <f t="shared" si="29"/>
        <v>0</v>
      </c>
      <c r="V16" s="56">
        <f t="shared" si="29"/>
        <v>0</v>
      </c>
      <c r="W16" s="56">
        <f t="shared" si="29"/>
        <v>0</v>
      </c>
      <c r="X16" s="56">
        <f t="shared" si="29"/>
        <v>0</v>
      </c>
      <c r="Y16" s="56">
        <f t="shared" si="29"/>
        <v>0</v>
      </c>
      <c r="Z16" s="56">
        <f t="shared" si="29"/>
        <v>0</v>
      </c>
      <c r="AA16" s="56">
        <f t="shared" si="29"/>
        <v>0</v>
      </c>
      <c r="AB16" s="56">
        <f t="shared" si="29"/>
        <v>0</v>
      </c>
      <c r="AC16" s="56">
        <f t="shared" si="29"/>
        <v>0</v>
      </c>
      <c r="AD16" s="55">
        <f t="shared" si="8"/>
        <v>0</v>
      </c>
      <c r="AE16" s="56">
        <f t="shared" ref="AE16:AO16" si="30">AD16</f>
        <v>0</v>
      </c>
      <c r="AF16" s="56">
        <f t="shared" si="30"/>
        <v>0</v>
      </c>
      <c r="AG16" s="56">
        <f t="shared" si="30"/>
        <v>0</v>
      </c>
      <c r="AH16" s="56">
        <f t="shared" si="30"/>
        <v>0</v>
      </c>
      <c r="AI16" s="56">
        <f t="shared" si="30"/>
        <v>0</v>
      </c>
      <c r="AJ16" s="56">
        <f t="shared" si="30"/>
        <v>0</v>
      </c>
      <c r="AK16" s="56">
        <f t="shared" si="30"/>
        <v>0</v>
      </c>
      <c r="AL16" s="56">
        <f t="shared" si="30"/>
        <v>0</v>
      </c>
      <c r="AM16" s="56">
        <f t="shared" si="30"/>
        <v>0</v>
      </c>
      <c r="AN16" s="56">
        <f t="shared" si="30"/>
        <v>0</v>
      </c>
      <c r="AO16" s="57">
        <f t="shared" si="30"/>
        <v>0</v>
      </c>
    </row>
    <row r="17" ht="15.75" customHeight="1">
      <c r="A17" s="3"/>
      <c r="B17" s="74" t="s">
        <v>57</v>
      </c>
      <c r="C17" s="60">
        <v>0.0</v>
      </c>
      <c r="D17" s="60">
        <v>0.0</v>
      </c>
      <c r="E17" s="60">
        <v>0.0</v>
      </c>
      <c r="F17" s="55">
        <f t="shared" si="4"/>
        <v>0</v>
      </c>
      <c r="G17" s="56">
        <f t="shared" ref="G17:Q17" si="31">F17</f>
        <v>0</v>
      </c>
      <c r="H17" s="56">
        <f t="shared" si="31"/>
        <v>0</v>
      </c>
      <c r="I17" s="56">
        <f t="shared" si="31"/>
        <v>0</v>
      </c>
      <c r="J17" s="56">
        <f t="shared" si="31"/>
        <v>0</v>
      </c>
      <c r="K17" s="56">
        <f t="shared" si="31"/>
        <v>0</v>
      </c>
      <c r="L17" s="56">
        <f t="shared" si="31"/>
        <v>0</v>
      </c>
      <c r="M17" s="56">
        <f t="shared" si="31"/>
        <v>0</v>
      </c>
      <c r="N17" s="56">
        <f t="shared" si="31"/>
        <v>0</v>
      </c>
      <c r="O17" s="56">
        <f t="shared" si="31"/>
        <v>0</v>
      </c>
      <c r="P17" s="56">
        <f t="shared" si="31"/>
        <v>0</v>
      </c>
      <c r="Q17" s="57">
        <f t="shared" si="31"/>
        <v>0</v>
      </c>
      <c r="R17" s="56">
        <f t="shared" si="6"/>
        <v>0</v>
      </c>
      <c r="S17" s="56">
        <f t="shared" ref="S17:AC17" si="32">R17</f>
        <v>0</v>
      </c>
      <c r="T17" s="56">
        <f t="shared" si="32"/>
        <v>0</v>
      </c>
      <c r="U17" s="56">
        <f t="shared" si="32"/>
        <v>0</v>
      </c>
      <c r="V17" s="56">
        <f t="shared" si="32"/>
        <v>0</v>
      </c>
      <c r="W17" s="56">
        <f t="shared" si="32"/>
        <v>0</v>
      </c>
      <c r="X17" s="56">
        <f t="shared" si="32"/>
        <v>0</v>
      </c>
      <c r="Y17" s="56">
        <f t="shared" si="32"/>
        <v>0</v>
      </c>
      <c r="Z17" s="56">
        <f t="shared" si="32"/>
        <v>0</v>
      </c>
      <c r="AA17" s="56">
        <f t="shared" si="32"/>
        <v>0</v>
      </c>
      <c r="AB17" s="56">
        <f t="shared" si="32"/>
        <v>0</v>
      </c>
      <c r="AC17" s="56">
        <f t="shared" si="32"/>
        <v>0</v>
      </c>
      <c r="AD17" s="55">
        <f t="shared" si="8"/>
        <v>0</v>
      </c>
      <c r="AE17" s="56">
        <f t="shared" ref="AE17:AO17" si="33">AD17</f>
        <v>0</v>
      </c>
      <c r="AF17" s="56">
        <f t="shared" si="33"/>
        <v>0</v>
      </c>
      <c r="AG17" s="56">
        <f t="shared" si="33"/>
        <v>0</v>
      </c>
      <c r="AH17" s="56">
        <f t="shared" si="33"/>
        <v>0</v>
      </c>
      <c r="AI17" s="56">
        <f t="shared" si="33"/>
        <v>0</v>
      </c>
      <c r="AJ17" s="56">
        <f t="shared" si="33"/>
        <v>0</v>
      </c>
      <c r="AK17" s="56">
        <f t="shared" si="33"/>
        <v>0</v>
      </c>
      <c r="AL17" s="56">
        <f t="shared" si="33"/>
        <v>0</v>
      </c>
      <c r="AM17" s="56">
        <f t="shared" si="33"/>
        <v>0</v>
      </c>
      <c r="AN17" s="56">
        <f t="shared" si="33"/>
        <v>0</v>
      </c>
      <c r="AO17" s="57">
        <f t="shared" si="33"/>
        <v>0</v>
      </c>
    </row>
    <row r="18" ht="15.75" customHeight="1">
      <c r="A18" s="3"/>
      <c r="B18" s="74" t="s">
        <v>58</v>
      </c>
      <c r="C18" s="60">
        <v>0.0</v>
      </c>
      <c r="D18" s="60">
        <v>0.0</v>
      </c>
      <c r="E18" s="60">
        <v>0.0</v>
      </c>
      <c r="F18" s="55">
        <f t="shared" si="4"/>
        <v>0</v>
      </c>
      <c r="G18" s="56">
        <f t="shared" ref="G18:Q18" si="34">F18</f>
        <v>0</v>
      </c>
      <c r="H18" s="56">
        <f t="shared" si="34"/>
        <v>0</v>
      </c>
      <c r="I18" s="56">
        <f t="shared" si="34"/>
        <v>0</v>
      </c>
      <c r="J18" s="56">
        <f t="shared" si="34"/>
        <v>0</v>
      </c>
      <c r="K18" s="56">
        <f t="shared" si="34"/>
        <v>0</v>
      </c>
      <c r="L18" s="56">
        <f t="shared" si="34"/>
        <v>0</v>
      </c>
      <c r="M18" s="56">
        <f t="shared" si="34"/>
        <v>0</v>
      </c>
      <c r="N18" s="56">
        <f t="shared" si="34"/>
        <v>0</v>
      </c>
      <c r="O18" s="56">
        <f t="shared" si="34"/>
        <v>0</v>
      </c>
      <c r="P18" s="56">
        <f t="shared" si="34"/>
        <v>0</v>
      </c>
      <c r="Q18" s="57">
        <f t="shared" si="34"/>
        <v>0</v>
      </c>
      <c r="R18" s="56">
        <f t="shared" si="6"/>
        <v>0</v>
      </c>
      <c r="S18" s="56">
        <f t="shared" ref="S18:AC18" si="35">R18</f>
        <v>0</v>
      </c>
      <c r="T18" s="56">
        <f t="shared" si="35"/>
        <v>0</v>
      </c>
      <c r="U18" s="56">
        <f t="shared" si="35"/>
        <v>0</v>
      </c>
      <c r="V18" s="56">
        <f t="shared" si="35"/>
        <v>0</v>
      </c>
      <c r="W18" s="56">
        <f t="shared" si="35"/>
        <v>0</v>
      </c>
      <c r="X18" s="56">
        <f t="shared" si="35"/>
        <v>0</v>
      </c>
      <c r="Y18" s="56">
        <f t="shared" si="35"/>
        <v>0</v>
      </c>
      <c r="Z18" s="56">
        <f t="shared" si="35"/>
        <v>0</v>
      </c>
      <c r="AA18" s="56">
        <f t="shared" si="35"/>
        <v>0</v>
      </c>
      <c r="AB18" s="56">
        <f t="shared" si="35"/>
        <v>0</v>
      </c>
      <c r="AC18" s="56">
        <f t="shared" si="35"/>
        <v>0</v>
      </c>
      <c r="AD18" s="55">
        <f t="shared" si="8"/>
        <v>0</v>
      </c>
      <c r="AE18" s="56">
        <f t="shared" ref="AE18:AO18" si="36">AD18</f>
        <v>0</v>
      </c>
      <c r="AF18" s="56">
        <f t="shared" si="36"/>
        <v>0</v>
      </c>
      <c r="AG18" s="56">
        <f t="shared" si="36"/>
        <v>0</v>
      </c>
      <c r="AH18" s="56">
        <f t="shared" si="36"/>
        <v>0</v>
      </c>
      <c r="AI18" s="56">
        <f t="shared" si="36"/>
        <v>0</v>
      </c>
      <c r="AJ18" s="56">
        <f t="shared" si="36"/>
        <v>0</v>
      </c>
      <c r="AK18" s="56">
        <f t="shared" si="36"/>
        <v>0</v>
      </c>
      <c r="AL18" s="56">
        <f t="shared" si="36"/>
        <v>0</v>
      </c>
      <c r="AM18" s="56">
        <f t="shared" si="36"/>
        <v>0</v>
      </c>
      <c r="AN18" s="56">
        <f t="shared" si="36"/>
        <v>0</v>
      </c>
      <c r="AO18" s="57">
        <f t="shared" si="36"/>
        <v>0</v>
      </c>
    </row>
    <row r="19" ht="15.75" customHeight="1">
      <c r="A19" s="3"/>
      <c r="B19" s="74" t="s">
        <v>59</v>
      </c>
      <c r="C19" s="60">
        <v>0.0</v>
      </c>
      <c r="D19" s="60">
        <v>0.0</v>
      </c>
      <c r="E19" s="60">
        <v>0.0</v>
      </c>
      <c r="F19" s="55">
        <f t="shared" si="4"/>
        <v>0</v>
      </c>
      <c r="G19" s="56">
        <f t="shared" ref="G19:Q19" si="37">F19</f>
        <v>0</v>
      </c>
      <c r="H19" s="56">
        <f t="shared" si="37"/>
        <v>0</v>
      </c>
      <c r="I19" s="56">
        <f t="shared" si="37"/>
        <v>0</v>
      </c>
      <c r="J19" s="56">
        <f t="shared" si="37"/>
        <v>0</v>
      </c>
      <c r="K19" s="56">
        <f t="shared" si="37"/>
        <v>0</v>
      </c>
      <c r="L19" s="56">
        <f t="shared" si="37"/>
        <v>0</v>
      </c>
      <c r="M19" s="56">
        <f t="shared" si="37"/>
        <v>0</v>
      </c>
      <c r="N19" s="56">
        <f t="shared" si="37"/>
        <v>0</v>
      </c>
      <c r="O19" s="56">
        <f t="shared" si="37"/>
        <v>0</v>
      </c>
      <c r="P19" s="56">
        <f t="shared" si="37"/>
        <v>0</v>
      </c>
      <c r="Q19" s="57">
        <f t="shared" si="37"/>
        <v>0</v>
      </c>
      <c r="R19" s="56">
        <f t="shared" si="6"/>
        <v>0</v>
      </c>
      <c r="S19" s="56">
        <f t="shared" ref="S19:AC19" si="38">R19</f>
        <v>0</v>
      </c>
      <c r="T19" s="56">
        <f t="shared" si="38"/>
        <v>0</v>
      </c>
      <c r="U19" s="56">
        <f t="shared" si="38"/>
        <v>0</v>
      </c>
      <c r="V19" s="56">
        <f t="shared" si="38"/>
        <v>0</v>
      </c>
      <c r="W19" s="56">
        <f t="shared" si="38"/>
        <v>0</v>
      </c>
      <c r="X19" s="56">
        <f t="shared" si="38"/>
        <v>0</v>
      </c>
      <c r="Y19" s="56">
        <f t="shared" si="38"/>
        <v>0</v>
      </c>
      <c r="Z19" s="56">
        <f t="shared" si="38"/>
        <v>0</v>
      </c>
      <c r="AA19" s="56">
        <f t="shared" si="38"/>
        <v>0</v>
      </c>
      <c r="AB19" s="56">
        <f t="shared" si="38"/>
        <v>0</v>
      </c>
      <c r="AC19" s="56">
        <f t="shared" si="38"/>
        <v>0</v>
      </c>
      <c r="AD19" s="55">
        <f t="shared" si="8"/>
        <v>0</v>
      </c>
      <c r="AE19" s="56">
        <f t="shared" ref="AE19:AO19" si="39">AD19</f>
        <v>0</v>
      </c>
      <c r="AF19" s="56">
        <f t="shared" si="39"/>
        <v>0</v>
      </c>
      <c r="AG19" s="56">
        <f t="shared" si="39"/>
        <v>0</v>
      </c>
      <c r="AH19" s="56">
        <f t="shared" si="39"/>
        <v>0</v>
      </c>
      <c r="AI19" s="56">
        <f t="shared" si="39"/>
        <v>0</v>
      </c>
      <c r="AJ19" s="56">
        <f t="shared" si="39"/>
        <v>0</v>
      </c>
      <c r="AK19" s="56">
        <f t="shared" si="39"/>
        <v>0</v>
      </c>
      <c r="AL19" s="56">
        <f t="shared" si="39"/>
        <v>0</v>
      </c>
      <c r="AM19" s="56">
        <f t="shared" si="39"/>
        <v>0</v>
      </c>
      <c r="AN19" s="56">
        <f t="shared" si="39"/>
        <v>0</v>
      </c>
      <c r="AO19" s="57">
        <f t="shared" si="39"/>
        <v>0</v>
      </c>
    </row>
    <row r="20" ht="15.75" customHeight="1">
      <c r="A20" s="3"/>
      <c r="B20" s="74" t="s">
        <v>60</v>
      </c>
      <c r="C20" s="60">
        <v>0.0</v>
      </c>
      <c r="D20" s="60">
        <v>0.0</v>
      </c>
      <c r="E20" s="60">
        <v>0.0</v>
      </c>
      <c r="F20" s="55">
        <f t="shared" si="4"/>
        <v>0</v>
      </c>
      <c r="G20" s="56">
        <f t="shared" ref="G20:Q20" si="40">F20</f>
        <v>0</v>
      </c>
      <c r="H20" s="56">
        <f t="shared" si="40"/>
        <v>0</v>
      </c>
      <c r="I20" s="56">
        <f t="shared" si="40"/>
        <v>0</v>
      </c>
      <c r="J20" s="56">
        <f t="shared" si="40"/>
        <v>0</v>
      </c>
      <c r="K20" s="56">
        <f t="shared" si="40"/>
        <v>0</v>
      </c>
      <c r="L20" s="56">
        <f t="shared" si="40"/>
        <v>0</v>
      </c>
      <c r="M20" s="56">
        <f t="shared" si="40"/>
        <v>0</v>
      </c>
      <c r="N20" s="56">
        <f t="shared" si="40"/>
        <v>0</v>
      </c>
      <c r="O20" s="56">
        <f t="shared" si="40"/>
        <v>0</v>
      </c>
      <c r="P20" s="56">
        <f t="shared" si="40"/>
        <v>0</v>
      </c>
      <c r="Q20" s="57">
        <f t="shared" si="40"/>
        <v>0</v>
      </c>
      <c r="R20" s="56">
        <f t="shared" si="6"/>
        <v>0</v>
      </c>
      <c r="S20" s="56">
        <f t="shared" ref="S20:AC20" si="41">R20</f>
        <v>0</v>
      </c>
      <c r="T20" s="56">
        <f t="shared" si="41"/>
        <v>0</v>
      </c>
      <c r="U20" s="56">
        <f t="shared" si="41"/>
        <v>0</v>
      </c>
      <c r="V20" s="56">
        <f t="shared" si="41"/>
        <v>0</v>
      </c>
      <c r="W20" s="56">
        <f t="shared" si="41"/>
        <v>0</v>
      </c>
      <c r="X20" s="56">
        <f t="shared" si="41"/>
        <v>0</v>
      </c>
      <c r="Y20" s="56">
        <f t="shared" si="41"/>
        <v>0</v>
      </c>
      <c r="Z20" s="56">
        <f t="shared" si="41"/>
        <v>0</v>
      </c>
      <c r="AA20" s="56">
        <f t="shared" si="41"/>
        <v>0</v>
      </c>
      <c r="AB20" s="56">
        <f t="shared" si="41"/>
        <v>0</v>
      </c>
      <c r="AC20" s="56">
        <f t="shared" si="41"/>
        <v>0</v>
      </c>
      <c r="AD20" s="55">
        <f t="shared" si="8"/>
        <v>0</v>
      </c>
      <c r="AE20" s="56">
        <f t="shared" ref="AE20:AO20" si="42">AD20</f>
        <v>0</v>
      </c>
      <c r="AF20" s="56">
        <f t="shared" si="42"/>
        <v>0</v>
      </c>
      <c r="AG20" s="56">
        <f t="shared" si="42"/>
        <v>0</v>
      </c>
      <c r="AH20" s="56">
        <f t="shared" si="42"/>
        <v>0</v>
      </c>
      <c r="AI20" s="56">
        <f t="shared" si="42"/>
        <v>0</v>
      </c>
      <c r="AJ20" s="56">
        <f t="shared" si="42"/>
        <v>0</v>
      </c>
      <c r="AK20" s="56">
        <f t="shared" si="42"/>
        <v>0</v>
      </c>
      <c r="AL20" s="56">
        <f t="shared" si="42"/>
        <v>0</v>
      </c>
      <c r="AM20" s="56">
        <f t="shared" si="42"/>
        <v>0</v>
      </c>
      <c r="AN20" s="56">
        <f t="shared" si="42"/>
        <v>0</v>
      </c>
      <c r="AO20" s="57">
        <f t="shared" si="42"/>
        <v>0</v>
      </c>
    </row>
    <row r="21" ht="15.75" customHeight="1">
      <c r="A21" s="3"/>
      <c r="B21" s="74" t="s">
        <v>61</v>
      </c>
      <c r="C21" s="60">
        <v>0.0</v>
      </c>
      <c r="D21" s="60">
        <v>0.0</v>
      </c>
      <c r="E21" s="60">
        <v>0.0</v>
      </c>
      <c r="F21" s="55">
        <f t="shared" si="4"/>
        <v>0</v>
      </c>
      <c r="G21" s="56">
        <f t="shared" ref="G21:Q21" si="43">F21</f>
        <v>0</v>
      </c>
      <c r="H21" s="56">
        <f t="shared" si="43"/>
        <v>0</v>
      </c>
      <c r="I21" s="56">
        <f t="shared" si="43"/>
        <v>0</v>
      </c>
      <c r="J21" s="56">
        <f t="shared" si="43"/>
        <v>0</v>
      </c>
      <c r="K21" s="56">
        <f t="shared" si="43"/>
        <v>0</v>
      </c>
      <c r="L21" s="56">
        <f t="shared" si="43"/>
        <v>0</v>
      </c>
      <c r="M21" s="56">
        <f t="shared" si="43"/>
        <v>0</v>
      </c>
      <c r="N21" s="56">
        <f t="shared" si="43"/>
        <v>0</v>
      </c>
      <c r="O21" s="56">
        <f t="shared" si="43"/>
        <v>0</v>
      </c>
      <c r="P21" s="56">
        <f t="shared" si="43"/>
        <v>0</v>
      </c>
      <c r="Q21" s="57">
        <f t="shared" si="43"/>
        <v>0</v>
      </c>
      <c r="R21" s="56">
        <f t="shared" si="6"/>
        <v>0</v>
      </c>
      <c r="S21" s="56">
        <f t="shared" ref="S21:AC21" si="44">R21</f>
        <v>0</v>
      </c>
      <c r="T21" s="56">
        <f t="shared" si="44"/>
        <v>0</v>
      </c>
      <c r="U21" s="56">
        <f t="shared" si="44"/>
        <v>0</v>
      </c>
      <c r="V21" s="56">
        <f t="shared" si="44"/>
        <v>0</v>
      </c>
      <c r="W21" s="56">
        <f t="shared" si="44"/>
        <v>0</v>
      </c>
      <c r="X21" s="56">
        <f t="shared" si="44"/>
        <v>0</v>
      </c>
      <c r="Y21" s="56">
        <f t="shared" si="44"/>
        <v>0</v>
      </c>
      <c r="Z21" s="56">
        <f t="shared" si="44"/>
        <v>0</v>
      </c>
      <c r="AA21" s="56">
        <f t="shared" si="44"/>
        <v>0</v>
      </c>
      <c r="AB21" s="56">
        <f t="shared" si="44"/>
        <v>0</v>
      </c>
      <c r="AC21" s="56">
        <f t="shared" si="44"/>
        <v>0</v>
      </c>
      <c r="AD21" s="55">
        <f t="shared" si="8"/>
        <v>0</v>
      </c>
      <c r="AE21" s="56">
        <f t="shared" ref="AE21:AO21" si="45">AD21</f>
        <v>0</v>
      </c>
      <c r="AF21" s="56">
        <f t="shared" si="45"/>
        <v>0</v>
      </c>
      <c r="AG21" s="56">
        <f t="shared" si="45"/>
        <v>0</v>
      </c>
      <c r="AH21" s="56">
        <f t="shared" si="45"/>
        <v>0</v>
      </c>
      <c r="AI21" s="56">
        <f t="shared" si="45"/>
        <v>0</v>
      </c>
      <c r="AJ21" s="56">
        <f t="shared" si="45"/>
        <v>0</v>
      </c>
      <c r="AK21" s="56">
        <f t="shared" si="45"/>
        <v>0</v>
      </c>
      <c r="AL21" s="56">
        <f t="shared" si="45"/>
        <v>0</v>
      </c>
      <c r="AM21" s="56">
        <f t="shared" si="45"/>
        <v>0</v>
      </c>
      <c r="AN21" s="56">
        <f t="shared" si="45"/>
        <v>0</v>
      </c>
      <c r="AO21" s="57">
        <f t="shared" si="45"/>
        <v>0</v>
      </c>
    </row>
    <row r="22" ht="15.75" customHeight="1">
      <c r="A22" s="3"/>
      <c r="B22" s="74" t="s">
        <v>62</v>
      </c>
      <c r="C22" s="60">
        <v>0.0</v>
      </c>
      <c r="D22" s="60">
        <v>0.0</v>
      </c>
      <c r="E22" s="60">
        <v>0.0</v>
      </c>
      <c r="F22" s="55">
        <f t="shared" si="4"/>
        <v>0</v>
      </c>
      <c r="G22" s="56">
        <f t="shared" ref="G22:Q22" si="46">F22</f>
        <v>0</v>
      </c>
      <c r="H22" s="56">
        <f t="shared" si="46"/>
        <v>0</v>
      </c>
      <c r="I22" s="56">
        <f t="shared" si="46"/>
        <v>0</v>
      </c>
      <c r="J22" s="56">
        <f t="shared" si="46"/>
        <v>0</v>
      </c>
      <c r="K22" s="56">
        <f t="shared" si="46"/>
        <v>0</v>
      </c>
      <c r="L22" s="56">
        <f t="shared" si="46"/>
        <v>0</v>
      </c>
      <c r="M22" s="56">
        <f t="shared" si="46"/>
        <v>0</v>
      </c>
      <c r="N22" s="56">
        <f t="shared" si="46"/>
        <v>0</v>
      </c>
      <c r="O22" s="56">
        <f t="shared" si="46"/>
        <v>0</v>
      </c>
      <c r="P22" s="56">
        <f t="shared" si="46"/>
        <v>0</v>
      </c>
      <c r="Q22" s="57">
        <f t="shared" si="46"/>
        <v>0</v>
      </c>
      <c r="R22" s="56">
        <f t="shared" si="6"/>
        <v>0</v>
      </c>
      <c r="S22" s="56">
        <f t="shared" ref="S22:AC22" si="47">R22</f>
        <v>0</v>
      </c>
      <c r="T22" s="56">
        <f t="shared" si="47"/>
        <v>0</v>
      </c>
      <c r="U22" s="56">
        <f t="shared" si="47"/>
        <v>0</v>
      </c>
      <c r="V22" s="56">
        <f t="shared" si="47"/>
        <v>0</v>
      </c>
      <c r="W22" s="56">
        <f t="shared" si="47"/>
        <v>0</v>
      </c>
      <c r="X22" s="56">
        <f t="shared" si="47"/>
        <v>0</v>
      </c>
      <c r="Y22" s="56">
        <f t="shared" si="47"/>
        <v>0</v>
      </c>
      <c r="Z22" s="56">
        <f t="shared" si="47"/>
        <v>0</v>
      </c>
      <c r="AA22" s="56">
        <f t="shared" si="47"/>
        <v>0</v>
      </c>
      <c r="AB22" s="56">
        <f t="shared" si="47"/>
        <v>0</v>
      </c>
      <c r="AC22" s="56">
        <f t="shared" si="47"/>
        <v>0</v>
      </c>
      <c r="AD22" s="55">
        <f t="shared" si="8"/>
        <v>0</v>
      </c>
      <c r="AE22" s="56">
        <f t="shared" ref="AE22:AO22" si="48">AD22</f>
        <v>0</v>
      </c>
      <c r="AF22" s="56">
        <f t="shared" si="48"/>
        <v>0</v>
      </c>
      <c r="AG22" s="56">
        <f t="shared" si="48"/>
        <v>0</v>
      </c>
      <c r="AH22" s="56">
        <f t="shared" si="48"/>
        <v>0</v>
      </c>
      <c r="AI22" s="56">
        <f t="shared" si="48"/>
        <v>0</v>
      </c>
      <c r="AJ22" s="56">
        <f t="shared" si="48"/>
        <v>0</v>
      </c>
      <c r="AK22" s="56">
        <f t="shared" si="48"/>
        <v>0</v>
      </c>
      <c r="AL22" s="56">
        <f t="shared" si="48"/>
        <v>0</v>
      </c>
      <c r="AM22" s="56">
        <f t="shared" si="48"/>
        <v>0</v>
      </c>
      <c r="AN22" s="56">
        <f t="shared" si="48"/>
        <v>0</v>
      </c>
      <c r="AO22" s="57">
        <f t="shared" si="48"/>
        <v>0</v>
      </c>
    </row>
    <row r="23" ht="15.75" customHeight="1">
      <c r="A23" s="3"/>
      <c r="B23" s="74" t="s">
        <v>63</v>
      </c>
      <c r="C23" s="60">
        <v>0.0</v>
      </c>
      <c r="D23" s="60">
        <v>0.0</v>
      </c>
      <c r="E23" s="60">
        <v>0.0</v>
      </c>
      <c r="F23" s="55">
        <f t="shared" si="4"/>
        <v>0</v>
      </c>
      <c r="G23" s="56">
        <f t="shared" ref="G23:Q23" si="49">F23</f>
        <v>0</v>
      </c>
      <c r="H23" s="56">
        <f t="shared" si="49"/>
        <v>0</v>
      </c>
      <c r="I23" s="56">
        <f t="shared" si="49"/>
        <v>0</v>
      </c>
      <c r="J23" s="56">
        <f t="shared" si="49"/>
        <v>0</v>
      </c>
      <c r="K23" s="56">
        <f t="shared" si="49"/>
        <v>0</v>
      </c>
      <c r="L23" s="56">
        <f t="shared" si="49"/>
        <v>0</v>
      </c>
      <c r="M23" s="56">
        <f t="shared" si="49"/>
        <v>0</v>
      </c>
      <c r="N23" s="56">
        <f t="shared" si="49"/>
        <v>0</v>
      </c>
      <c r="O23" s="56">
        <f t="shared" si="49"/>
        <v>0</v>
      </c>
      <c r="P23" s="56">
        <f t="shared" si="49"/>
        <v>0</v>
      </c>
      <c r="Q23" s="57">
        <f t="shared" si="49"/>
        <v>0</v>
      </c>
      <c r="R23" s="56">
        <f t="shared" si="6"/>
        <v>0</v>
      </c>
      <c r="S23" s="56">
        <f t="shared" ref="S23:AC23" si="50">R23</f>
        <v>0</v>
      </c>
      <c r="T23" s="56">
        <f t="shared" si="50"/>
        <v>0</v>
      </c>
      <c r="U23" s="56">
        <f t="shared" si="50"/>
        <v>0</v>
      </c>
      <c r="V23" s="56">
        <f t="shared" si="50"/>
        <v>0</v>
      </c>
      <c r="W23" s="56">
        <f t="shared" si="50"/>
        <v>0</v>
      </c>
      <c r="X23" s="56">
        <f t="shared" si="50"/>
        <v>0</v>
      </c>
      <c r="Y23" s="56">
        <f t="shared" si="50"/>
        <v>0</v>
      </c>
      <c r="Z23" s="56">
        <f t="shared" si="50"/>
        <v>0</v>
      </c>
      <c r="AA23" s="56">
        <f t="shared" si="50"/>
        <v>0</v>
      </c>
      <c r="AB23" s="56">
        <f t="shared" si="50"/>
        <v>0</v>
      </c>
      <c r="AC23" s="56">
        <f t="shared" si="50"/>
        <v>0</v>
      </c>
      <c r="AD23" s="55">
        <f t="shared" si="8"/>
        <v>0</v>
      </c>
      <c r="AE23" s="56">
        <f t="shared" ref="AE23:AO23" si="51">AD23</f>
        <v>0</v>
      </c>
      <c r="AF23" s="56">
        <f t="shared" si="51"/>
        <v>0</v>
      </c>
      <c r="AG23" s="56">
        <f t="shared" si="51"/>
        <v>0</v>
      </c>
      <c r="AH23" s="56">
        <f t="shared" si="51"/>
        <v>0</v>
      </c>
      <c r="AI23" s="56">
        <f t="shared" si="51"/>
        <v>0</v>
      </c>
      <c r="AJ23" s="56">
        <f t="shared" si="51"/>
        <v>0</v>
      </c>
      <c r="AK23" s="56">
        <f t="shared" si="51"/>
        <v>0</v>
      </c>
      <c r="AL23" s="56">
        <f t="shared" si="51"/>
        <v>0</v>
      </c>
      <c r="AM23" s="56">
        <f t="shared" si="51"/>
        <v>0</v>
      </c>
      <c r="AN23" s="56">
        <f t="shared" si="51"/>
        <v>0</v>
      </c>
      <c r="AO23" s="57">
        <f t="shared" si="51"/>
        <v>0</v>
      </c>
    </row>
    <row r="24" ht="15.75" customHeight="1">
      <c r="A24" s="1"/>
      <c r="B24" s="62"/>
      <c r="C24" s="64"/>
      <c r="D24" s="65"/>
      <c r="E24" s="64"/>
      <c r="F24" s="66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6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6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8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3.0" ySplit="5.0" topLeftCell="D6" activePane="bottomRight" state="frozen"/>
      <selection activeCell="D1" sqref="D1" pane="topRight"/>
      <selection activeCell="A6" sqref="A6" pane="bottomLeft"/>
      <selection activeCell="D6" sqref="D6" pane="bottomRight"/>
    </sheetView>
  </sheetViews>
  <sheetFormatPr customHeight="1" defaultColWidth="11.22" defaultRowHeight="15.0"/>
  <cols>
    <col customWidth="1" min="1" max="1" width="7.44"/>
    <col customWidth="1" min="2" max="2" width="3.33"/>
    <col customWidth="1" min="3" max="3" width="25.89"/>
    <col customWidth="1" min="4" max="4" width="19.33"/>
    <col customWidth="1" min="5" max="7" width="14.0"/>
    <col customWidth="1" min="8" max="16" width="9.67"/>
    <col customWidth="1" min="17" max="17" width="11.44"/>
    <col customWidth="1" min="18" max="31" width="8.33"/>
    <col customWidth="1" min="32" max="32" width="10.44"/>
    <col customWidth="1" min="33" max="43" width="8.0"/>
  </cols>
  <sheetData>
    <row r="1" ht="15.75" customHeight="1">
      <c r="A1" s="1"/>
      <c r="B1" s="3"/>
      <c r="C1" s="3"/>
      <c r="D1" s="3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ht="15.75" customHeight="1">
      <c r="A2" s="1"/>
      <c r="B2" s="2" t="s">
        <v>64</v>
      </c>
      <c r="C2" s="3"/>
      <c r="D2" s="3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ht="15.75" customHeight="1">
      <c r="A3" s="1"/>
      <c r="B3" s="3"/>
      <c r="C3" s="3"/>
      <c r="D3" s="3"/>
      <c r="E3" s="4"/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ht="15.75" customHeight="1">
      <c r="A4" s="3"/>
      <c r="B4" s="39"/>
      <c r="C4" s="39"/>
      <c r="D4" s="39"/>
      <c r="E4" s="75"/>
      <c r="F4" s="76" t="s">
        <v>65</v>
      </c>
      <c r="G4" s="77"/>
      <c r="H4" s="39">
        <v>1.0</v>
      </c>
      <c r="I4" s="39">
        <v>1.0</v>
      </c>
      <c r="J4" s="39">
        <v>1.0</v>
      </c>
      <c r="K4" s="39">
        <v>1.0</v>
      </c>
      <c r="L4" s="39">
        <v>1.0</v>
      </c>
      <c r="M4" s="39">
        <v>1.0</v>
      </c>
      <c r="N4" s="39">
        <v>1.0</v>
      </c>
      <c r="O4" s="39">
        <v>1.0</v>
      </c>
      <c r="P4" s="39">
        <v>1.0</v>
      </c>
      <c r="Q4" s="39">
        <v>1.0</v>
      </c>
      <c r="R4" s="39">
        <v>1.0</v>
      </c>
      <c r="S4" s="39">
        <v>1.0</v>
      </c>
      <c r="T4" s="39">
        <v>2.0</v>
      </c>
      <c r="U4" s="39">
        <v>2.0</v>
      </c>
      <c r="V4" s="39">
        <v>2.0</v>
      </c>
      <c r="W4" s="39">
        <v>2.0</v>
      </c>
      <c r="X4" s="39">
        <v>2.0</v>
      </c>
      <c r="Y4" s="39">
        <v>2.0</v>
      </c>
      <c r="Z4" s="39">
        <v>2.0</v>
      </c>
      <c r="AA4" s="39">
        <v>2.0</v>
      </c>
      <c r="AB4" s="39">
        <v>2.0</v>
      </c>
      <c r="AC4" s="39">
        <v>2.0</v>
      </c>
      <c r="AD4" s="39">
        <v>2.0</v>
      </c>
      <c r="AE4" s="39">
        <v>2.0</v>
      </c>
      <c r="AF4" s="39">
        <v>3.0</v>
      </c>
      <c r="AG4" s="39">
        <v>3.0</v>
      </c>
      <c r="AH4" s="39">
        <v>3.0</v>
      </c>
      <c r="AI4" s="39">
        <v>3.0</v>
      </c>
      <c r="AJ4" s="39">
        <v>3.0</v>
      </c>
      <c r="AK4" s="39">
        <v>3.0</v>
      </c>
      <c r="AL4" s="39">
        <v>3.0</v>
      </c>
      <c r="AM4" s="39">
        <v>3.0</v>
      </c>
      <c r="AN4" s="39">
        <v>3.0</v>
      </c>
      <c r="AO4" s="39">
        <v>3.0</v>
      </c>
      <c r="AP4" s="39">
        <v>3.0</v>
      </c>
      <c r="AQ4" s="71">
        <v>3.0</v>
      </c>
    </row>
    <row r="5" ht="15.75" customHeight="1">
      <c r="A5" s="3"/>
      <c r="B5" s="42"/>
      <c r="C5" s="42"/>
      <c r="D5" s="42"/>
      <c r="E5" s="78" t="s">
        <v>66</v>
      </c>
      <c r="F5" s="78" t="s">
        <v>67</v>
      </c>
      <c r="G5" s="78" t="s">
        <v>68</v>
      </c>
      <c r="H5" s="44">
        <v>1.0</v>
      </c>
      <c r="I5" s="44">
        <v>2.0</v>
      </c>
      <c r="J5" s="44">
        <v>3.0</v>
      </c>
      <c r="K5" s="44">
        <v>4.0</v>
      </c>
      <c r="L5" s="39">
        <v>5.0</v>
      </c>
      <c r="M5" s="44">
        <v>6.0</v>
      </c>
      <c r="N5" s="44">
        <v>7.0</v>
      </c>
      <c r="O5" s="44">
        <v>8.0</v>
      </c>
      <c r="P5" s="44">
        <v>9.0</v>
      </c>
      <c r="Q5" s="39">
        <v>10.0</v>
      </c>
      <c r="R5" s="44">
        <v>11.0</v>
      </c>
      <c r="S5" s="44">
        <v>12.0</v>
      </c>
      <c r="T5" s="44">
        <v>13.0</v>
      </c>
      <c r="U5" s="39">
        <v>14.0</v>
      </c>
      <c r="V5" s="44">
        <v>15.0</v>
      </c>
      <c r="W5" s="44">
        <v>16.0</v>
      </c>
      <c r="X5" s="44">
        <v>17.0</v>
      </c>
      <c r="Y5" s="39">
        <v>18.0</v>
      </c>
      <c r="Z5" s="44">
        <v>19.0</v>
      </c>
      <c r="AA5" s="44">
        <v>20.0</v>
      </c>
      <c r="AB5" s="44">
        <v>21.0</v>
      </c>
      <c r="AC5" s="39">
        <v>22.0</v>
      </c>
      <c r="AD5" s="44">
        <v>23.0</v>
      </c>
      <c r="AE5" s="44">
        <v>24.0</v>
      </c>
      <c r="AF5" s="44">
        <v>25.0</v>
      </c>
      <c r="AG5" s="39">
        <v>26.0</v>
      </c>
      <c r="AH5" s="44">
        <v>27.0</v>
      </c>
      <c r="AI5" s="44">
        <v>28.0</v>
      </c>
      <c r="AJ5" s="44">
        <v>29.0</v>
      </c>
      <c r="AK5" s="39">
        <v>30.0</v>
      </c>
      <c r="AL5" s="44">
        <v>31.0</v>
      </c>
      <c r="AM5" s="44">
        <v>32.0</v>
      </c>
      <c r="AN5" s="44">
        <v>33.0</v>
      </c>
      <c r="AO5" s="39">
        <v>34.0</v>
      </c>
      <c r="AP5" s="44">
        <v>35.0</v>
      </c>
      <c r="AQ5" s="72">
        <v>36.0</v>
      </c>
    </row>
    <row r="6" ht="15.75" customHeight="1">
      <c r="A6" s="1"/>
      <c r="B6" s="45" t="s">
        <v>37</v>
      </c>
      <c r="C6" s="46"/>
      <c r="D6" s="79"/>
      <c r="E6" s="47"/>
      <c r="F6" s="48"/>
      <c r="G6" s="48"/>
      <c r="H6" s="49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49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49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1"/>
    </row>
    <row r="7" ht="15.75" customHeight="1">
      <c r="A7" s="1"/>
      <c r="B7" s="45"/>
      <c r="C7" s="38" t="str">
        <f>'2 Продажи'!B8</f>
        <v>рекламные компании для FUTURE HOUSE (аккаунты дома)</v>
      </c>
      <c r="D7" s="46"/>
      <c r="E7" s="47" t="s">
        <v>69</v>
      </c>
      <c r="F7" s="47" t="s">
        <v>69</v>
      </c>
      <c r="G7" s="47" t="s">
        <v>69</v>
      </c>
      <c r="H7" s="49">
        <f>'2 Продажи'!G8</f>
        <v>1200000</v>
      </c>
      <c r="I7" s="50">
        <f>'2 Продажи'!H8</f>
        <v>1200000</v>
      </c>
      <c r="J7" s="50">
        <f>'2 Продажи'!I8</f>
        <v>1200000</v>
      </c>
      <c r="K7" s="50">
        <f>'2 Продажи'!J8</f>
        <v>1200000</v>
      </c>
      <c r="L7" s="50">
        <f>'2 Продажи'!K8</f>
        <v>1200000</v>
      </c>
      <c r="M7" s="50">
        <f>'2 Продажи'!L8</f>
        <v>1200000</v>
      </c>
      <c r="N7" s="50">
        <f>'2 Продажи'!M8</f>
        <v>1200000</v>
      </c>
      <c r="O7" s="50">
        <f>'2 Продажи'!N8</f>
        <v>1200000</v>
      </c>
      <c r="P7" s="50">
        <f>'2 Продажи'!O8</f>
        <v>1200000</v>
      </c>
      <c r="Q7" s="50">
        <f>'2 Продажи'!P8</f>
        <v>1200000</v>
      </c>
      <c r="R7" s="50">
        <f>'2 Продажи'!Q8</f>
        <v>1200000</v>
      </c>
      <c r="S7" s="50">
        <f>'2 Продажи'!R8</f>
        <v>1200000</v>
      </c>
      <c r="T7" s="49">
        <f>'2 Продажи'!S8</f>
        <v>2200000</v>
      </c>
      <c r="U7" s="50">
        <f>'2 Продажи'!T8</f>
        <v>2200000</v>
      </c>
      <c r="V7" s="50">
        <f>'2 Продажи'!U8</f>
        <v>2200000</v>
      </c>
      <c r="W7" s="50">
        <f>'2 Продажи'!V8</f>
        <v>2200000</v>
      </c>
      <c r="X7" s="50">
        <f>'2 Продажи'!W8</f>
        <v>2200000</v>
      </c>
      <c r="Y7" s="50">
        <f>'2 Продажи'!X8</f>
        <v>2200000</v>
      </c>
      <c r="Z7" s="50">
        <f>'2 Продажи'!Y8</f>
        <v>2200000</v>
      </c>
      <c r="AA7" s="50">
        <f>'2 Продажи'!Z8</f>
        <v>2200000</v>
      </c>
      <c r="AB7" s="50">
        <f>'2 Продажи'!AA8</f>
        <v>2200000</v>
      </c>
      <c r="AC7" s="50">
        <f>'2 Продажи'!AB8</f>
        <v>2200000</v>
      </c>
      <c r="AD7" s="50">
        <f>'2 Продажи'!AC8</f>
        <v>2200000</v>
      </c>
      <c r="AE7" s="50">
        <f>'2 Продажи'!AD8</f>
        <v>2200000</v>
      </c>
      <c r="AF7" s="49">
        <f>'2 Продажи'!AE8</f>
        <v>5200000</v>
      </c>
      <c r="AG7" s="50">
        <f>'2 Продажи'!AF8</f>
        <v>5200000</v>
      </c>
      <c r="AH7" s="50">
        <f>'2 Продажи'!AG8</f>
        <v>5200000</v>
      </c>
      <c r="AI7" s="50">
        <f>'2 Продажи'!AH8</f>
        <v>5200000</v>
      </c>
      <c r="AJ7" s="50">
        <f>'2 Продажи'!AI8</f>
        <v>5200000</v>
      </c>
      <c r="AK7" s="50">
        <f>'2 Продажи'!AJ8</f>
        <v>5200000</v>
      </c>
      <c r="AL7" s="50">
        <f>'2 Продажи'!AK8</f>
        <v>5200000</v>
      </c>
      <c r="AM7" s="50">
        <f>'2 Продажи'!AL8</f>
        <v>5200000</v>
      </c>
      <c r="AN7" s="50">
        <f>'2 Продажи'!AM8</f>
        <v>5200000</v>
      </c>
      <c r="AO7" s="50">
        <f>'2 Продажи'!AN8</f>
        <v>5200000</v>
      </c>
      <c r="AP7" s="50">
        <f>'2 Продажи'!AO8</f>
        <v>5200000</v>
      </c>
      <c r="AQ7" s="51">
        <f>'2 Продажи'!AP8</f>
        <v>5200000</v>
      </c>
    </row>
    <row r="8" ht="15.75" customHeight="1">
      <c r="A8" s="1"/>
      <c r="B8" s="45"/>
      <c r="C8" s="38" t="str">
        <f>'2 Продажи'!B9</f>
        <v>монетизация соцсетей </v>
      </c>
      <c r="D8" s="46"/>
      <c r="E8" s="47" t="s">
        <v>69</v>
      </c>
      <c r="F8" s="47" t="s">
        <v>69</v>
      </c>
      <c r="G8" s="47" t="s">
        <v>69</v>
      </c>
      <c r="H8" s="49">
        <f>'2 Продажи'!G9</f>
        <v>500000</v>
      </c>
      <c r="I8" s="50">
        <f>'2 Продажи'!H9</f>
        <v>500000</v>
      </c>
      <c r="J8" s="50">
        <f>'2 Продажи'!I9</f>
        <v>500000</v>
      </c>
      <c r="K8" s="50">
        <f>'2 Продажи'!J9</f>
        <v>500000</v>
      </c>
      <c r="L8" s="50">
        <f>'2 Продажи'!K9</f>
        <v>500000</v>
      </c>
      <c r="M8" s="50">
        <f>'2 Продажи'!L9</f>
        <v>500000</v>
      </c>
      <c r="N8" s="50">
        <f>'2 Продажи'!M9</f>
        <v>500000</v>
      </c>
      <c r="O8" s="50">
        <f>'2 Продажи'!N9</f>
        <v>500000</v>
      </c>
      <c r="P8" s="50">
        <f>'2 Продажи'!O9</f>
        <v>500000</v>
      </c>
      <c r="Q8" s="50">
        <f>'2 Продажи'!P9</f>
        <v>500000</v>
      </c>
      <c r="R8" s="50">
        <f>'2 Продажи'!Q9</f>
        <v>500000</v>
      </c>
      <c r="S8" s="50">
        <f>'2 Продажи'!R9</f>
        <v>500000</v>
      </c>
      <c r="T8" s="49">
        <f>'2 Продажи'!S9</f>
        <v>900000</v>
      </c>
      <c r="U8" s="50">
        <f>'2 Продажи'!T9</f>
        <v>900000</v>
      </c>
      <c r="V8" s="50">
        <f>'2 Продажи'!U9</f>
        <v>900000</v>
      </c>
      <c r="W8" s="50">
        <f>'2 Продажи'!V9</f>
        <v>900000</v>
      </c>
      <c r="X8" s="50">
        <f>'2 Продажи'!W9</f>
        <v>900000</v>
      </c>
      <c r="Y8" s="50">
        <f>'2 Продажи'!X9</f>
        <v>900000</v>
      </c>
      <c r="Z8" s="50">
        <f>'2 Продажи'!Y9</f>
        <v>900000</v>
      </c>
      <c r="AA8" s="50">
        <f>'2 Продажи'!Z9</f>
        <v>900000</v>
      </c>
      <c r="AB8" s="50">
        <f>'2 Продажи'!AA9</f>
        <v>900000</v>
      </c>
      <c r="AC8" s="50">
        <f>'2 Продажи'!AB9</f>
        <v>900000</v>
      </c>
      <c r="AD8" s="50">
        <f>'2 Продажи'!AC9</f>
        <v>900000</v>
      </c>
      <c r="AE8" s="50">
        <f>'2 Продажи'!AD9</f>
        <v>900000</v>
      </c>
      <c r="AF8" s="49">
        <f>'2 Продажи'!AE9</f>
        <v>1200000</v>
      </c>
      <c r="AG8" s="50">
        <f>'2 Продажи'!AF9</f>
        <v>1200000</v>
      </c>
      <c r="AH8" s="50">
        <f>'2 Продажи'!AG9</f>
        <v>1200000</v>
      </c>
      <c r="AI8" s="50">
        <f>'2 Продажи'!AH9</f>
        <v>1200000</v>
      </c>
      <c r="AJ8" s="50">
        <f>'2 Продажи'!AI9</f>
        <v>1200000</v>
      </c>
      <c r="AK8" s="50">
        <f>'2 Продажи'!AJ9</f>
        <v>1200000</v>
      </c>
      <c r="AL8" s="50">
        <f>'2 Продажи'!AK9</f>
        <v>1200000</v>
      </c>
      <c r="AM8" s="50">
        <f>'2 Продажи'!AL9</f>
        <v>1200000</v>
      </c>
      <c r="AN8" s="50">
        <f>'2 Продажи'!AM9</f>
        <v>1200000</v>
      </c>
      <c r="AO8" s="50">
        <f>'2 Продажи'!AN9</f>
        <v>1200000</v>
      </c>
      <c r="AP8" s="50">
        <f>'2 Продажи'!AO9</f>
        <v>1200000</v>
      </c>
      <c r="AQ8" s="51">
        <f>'2 Продажи'!AP9</f>
        <v>1200000</v>
      </c>
    </row>
    <row r="9" ht="15.75" customHeight="1">
      <c r="A9" s="1"/>
      <c r="B9" s="45"/>
      <c r="C9" s="38" t="str">
        <f>'2 Продажи'!B10</f>
        <v>видео игры</v>
      </c>
      <c r="D9" s="46"/>
      <c r="E9" s="47" t="s">
        <v>69</v>
      </c>
      <c r="F9" s="47" t="s">
        <v>69</v>
      </c>
      <c r="G9" s="47" t="s">
        <v>69</v>
      </c>
      <c r="H9" s="49">
        <f>'2 Продажи'!G10</f>
        <v>800000</v>
      </c>
      <c r="I9" s="50">
        <f>'2 Продажи'!H10</f>
        <v>800000</v>
      </c>
      <c r="J9" s="50">
        <f>'2 Продажи'!I10</f>
        <v>800000</v>
      </c>
      <c r="K9" s="50">
        <f>'2 Продажи'!J10</f>
        <v>800000</v>
      </c>
      <c r="L9" s="50">
        <f>'2 Продажи'!K10</f>
        <v>800000</v>
      </c>
      <c r="M9" s="50">
        <f>'2 Продажи'!L10</f>
        <v>800000</v>
      </c>
      <c r="N9" s="50">
        <f>'2 Продажи'!M10</f>
        <v>800000</v>
      </c>
      <c r="O9" s="50">
        <f>'2 Продажи'!N10</f>
        <v>800000</v>
      </c>
      <c r="P9" s="50">
        <f>'2 Продажи'!O10</f>
        <v>800000</v>
      </c>
      <c r="Q9" s="50">
        <f>'2 Продажи'!P10</f>
        <v>800000</v>
      </c>
      <c r="R9" s="50">
        <f>'2 Продажи'!Q10</f>
        <v>800000</v>
      </c>
      <c r="S9" s="50">
        <f>'2 Продажи'!R10</f>
        <v>800000</v>
      </c>
      <c r="T9" s="49">
        <f>'2 Продажи'!S10</f>
        <v>5000000</v>
      </c>
      <c r="U9" s="50">
        <f>'2 Продажи'!T10</f>
        <v>5000000</v>
      </c>
      <c r="V9" s="50">
        <f>'2 Продажи'!U10</f>
        <v>5000000</v>
      </c>
      <c r="W9" s="50">
        <f>'2 Продажи'!V10</f>
        <v>5000000</v>
      </c>
      <c r="X9" s="50">
        <f>'2 Продажи'!W10</f>
        <v>5000000</v>
      </c>
      <c r="Y9" s="50">
        <f>'2 Продажи'!X10</f>
        <v>5000000</v>
      </c>
      <c r="Z9" s="50">
        <f>'2 Продажи'!Y10</f>
        <v>5000000</v>
      </c>
      <c r="AA9" s="50">
        <f>'2 Продажи'!Z10</f>
        <v>5000000</v>
      </c>
      <c r="AB9" s="50">
        <f>'2 Продажи'!AA10</f>
        <v>5000000</v>
      </c>
      <c r="AC9" s="50">
        <f>'2 Продажи'!AB10</f>
        <v>5000000</v>
      </c>
      <c r="AD9" s="50">
        <f>'2 Продажи'!AC10</f>
        <v>5000000</v>
      </c>
      <c r="AE9" s="50">
        <f>'2 Продажи'!AD10</f>
        <v>5000000</v>
      </c>
      <c r="AF9" s="49">
        <f>'2 Продажи'!AE10</f>
        <v>12000000</v>
      </c>
      <c r="AG9" s="50">
        <f>'2 Продажи'!AF10</f>
        <v>12000000</v>
      </c>
      <c r="AH9" s="50">
        <f>'2 Продажи'!AG10</f>
        <v>12000000</v>
      </c>
      <c r="AI9" s="50">
        <f>'2 Продажи'!AH10</f>
        <v>12000000</v>
      </c>
      <c r="AJ9" s="50">
        <f>'2 Продажи'!AI10</f>
        <v>12000000</v>
      </c>
      <c r="AK9" s="50">
        <f>'2 Продажи'!AJ10</f>
        <v>12000000</v>
      </c>
      <c r="AL9" s="50">
        <f>'2 Продажи'!AK10</f>
        <v>12000000</v>
      </c>
      <c r="AM9" s="50">
        <f>'2 Продажи'!AL10</f>
        <v>12000000</v>
      </c>
      <c r="AN9" s="50">
        <f>'2 Продажи'!AM10</f>
        <v>12000000</v>
      </c>
      <c r="AO9" s="50">
        <f>'2 Продажи'!AN10</f>
        <v>12000000</v>
      </c>
      <c r="AP9" s="50">
        <f>'2 Продажи'!AO10</f>
        <v>12000000</v>
      </c>
      <c r="AQ9" s="51">
        <f>'2 Продажи'!AP10</f>
        <v>12000000</v>
      </c>
    </row>
    <row r="10" ht="15.75" customHeight="1">
      <c r="A10" s="1"/>
      <c r="B10" s="45"/>
      <c r="C10" s="38" t="str">
        <f>'2 Продажи'!B11</f>
        <v>Франшиза хауса "FUTURE HOUSE"</v>
      </c>
      <c r="D10" s="46"/>
      <c r="E10" s="47" t="s">
        <v>69</v>
      </c>
      <c r="F10" s="47" t="s">
        <v>69</v>
      </c>
      <c r="G10" s="47" t="s">
        <v>69</v>
      </c>
      <c r="H10" s="49">
        <f>'2 Продажи'!G11</f>
        <v>7000000</v>
      </c>
      <c r="I10" s="50">
        <f>'2 Продажи'!H11</f>
        <v>7000000</v>
      </c>
      <c r="J10" s="50">
        <f>'2 Продажи'!I11</f>
        <v>7000000</v>
      </c>
      <c r="K10" s="50">
        <f>'2 Продажи'!J11</f>
        <v>7000000</v>
      </c>
      <c r="L10" s="50">
        <f>'2 Продажи'!K11</f>
        <v>7000000</v>
      </c>
      <c r="M10" s="50">
        <f>'2 Продажи'!L11</f>
        <v>7000000</v>
      </c>
      <c r="N10" s="50">
        <f>'2 Продажи'!M11</f>
        <v>7000000</v>
      </c>
      <c r="O10" s="50">
        <f>'2 Продажи'!N11</f>
        <v>7000000</v>
      </c>
      <c r="P10" s="50">
        <f>'2 Продажи'!O11</f>
        <v>7000000</v>
      </c>
      <c r="Q10" s="50">
        <f>'2 Продажи'!P11</f>
        <v>7000000</v>
      </c>
      <c r="R10" s="50">
        <f>'2 Продажи'!Q11</f>
        <v>7000000</v>
      </c>
      <c r="S10" s="50">
        <f>'2 Продажи'!R11</f>
        <v>7000000</v>
      </c>
      <c r="T10" s="49">
        <f>'2 Продажи'!S11</f>
        <v>15000000</v>
      </c>
      <c r="U10" s="50">
        <f>'2 Продажи'!T11</f>
        <v>15000000</v>
      </c>
      <c r="V10" s="50">
        <f>'2 Продажи'!U11</f>
        <v>15000000</v>
      </c>
      <c r="W10" s="50">
        <f>'2 Продажи'!V11</f>
        <v>15000000</v>
      </c>
      <c r="X10" s="50">
        <f>'2 Продажи'!W11</f>
        <v>15000000</v>
      </c>
      <c r="Y10" s="50">
        <f>'2 Продажи'!X11</f>
        <v>15000000</v>
      </c>
      <c r="Z10" s="50">
        <f>'2 Продажи'!Y11</f>
        <v>15000000</v>
      </c>
      <c r="AA10" s="50">
        <f>'2 Продажи'!Z11</f>
        <v>15000000</v>
      </c>
      <c r="AB10" s="50">
        <f>'2 Продажи'!AA11</f>
        <v>15000000</v>
      </c>
      <c r="AC10" s="50">
        <f>'2 Продажи'!AB11</f>
        <v>15000000</v>
      </c>
      <c r="AD10" s="50">
        <f>'2 Продажи'!AC11</f>
        <v>15000000</v>
      </c>
      <c r="AE10" s="50">
        <f>'2 Продажи'!AD11</f>
        <v>15000000</v>
      </c>
      <c r="AF10" s="49">
        <f>'2 Продажи'!AE11</f>
        <v>50000000</v>
      </c>
      <c r="AG10" s="50">
        <f>'2 Продажи'!AF11</f>
        <v>50000000</v>
      </c>
      <c r="AH10" s="50">
        <f>'2 Продажи'!AG11</f>
        <v>50000000</v>
      </c>
      <c r="AI10" s="50">
        <f>'2 Продажи'!AH11</f>
        <v>50000000</v>
      </c>
      <c r="AJ10" s="50">
        <f>'2 Продажи'!AI11</f>
        <v>50000000</v>
      </c>
      <c r="AK10" s="50">
        <f>'2 Продажи'!AJ11</f>
        <v>50000000</v>
      </c>
      <c r="AL10" s="50">
        <f>'2 Продажи'!AK11</f>
        <v>50000000</v>
      </c>
      <c r="AM10" s="50">
        <f>'2 Продажи'!AL11</f>
        <v>50000000</v>
      </c>
      <c r="AN10" s="50">
        <f>'2 Продажи'!AM11</f>
        <v>50000000</v>
      </c>
      <c r="AO10" s="50">
        <f>'2 Продажи'!AN11</f>
        <v>50000000</v>
      </c>
      <c r="AP10" s="50">
        <f>'2 Продажи'!AO11</f>
        <v>50000000</v>
      </c>
      <c r="AQ10" s="51">
        <f>'2 Продажи'!AP11</f>
        <v>50000000</v>
      </c>
    </row>
    <row r="11" ht="15.75" customHeight="1">
      <c r="A11" s="1"/>
      <c r="B11" s="45"/>
      <c r="C11" s="38" t="str">
        <f>'2 Продажи'!C12</f>
        <v/>
      </c>
      <c r="D11" s="46"/>
      <c r="E11" s="47" t="s">
        <v>69</v>
      </c>
      <c r="F11" s="47" t="s">
        <v>69</v>
      </c>
      <c r="G11" s="47" t="s">
        <v>69</v>
      </c>
      <c r="H11" s="49">
        <f>'2 Продажи'!G12</f>
        <v>1200000</v>
      </c>
      <c r="I11" s="50">
        <f>'2 Продажи'!H12</f>
        <v>1200000</v>
      </c>
      <c r="J11" s="50">
        <f>'2 Продажи'!I12</f>
        <v>1200000</v>
      </c>
      <c r="K11" s="50">
        <f>'2 Продажи'!J12</f>
        <v>1200000</v>
      </c>
      <c r="L11" s="50">
        <f>'2 Продажи'!K12</f>
        <v>1200000</v>
      </c>
      <c r="M11" s="50">
        <f>'2 Продажи'!L12</f>
        <v>1200000</v>
      </c>
      <c r="N11" s="50">
        <f>'2 Продажи'!M12</f>
        <v>1200000</v>
      </c>
      <c r="O11" s="50">
        <f>'2 Продажи'!N12</f>
        <v>1200000</v>
      </c>
      <c r="P11" s="50">
        <f>'2 Продажи'!O12</f>
        <v>1200000</v>
      </c>
      <c r="Q11" s="50">
        <f>'2 Продажи'!P12</f>
        <v>1200000</v>
      </c>
      <c r="R11" s="50">
        <f>'2 Продажи'!Q12</f>
        <v>1200000</v>
      </c>
      <c r="S11" s="50">
        <f>'2 Продажи'!R12</f>
        <v>1200000</v>
      </c>
      <c r="T11" s="49">
        <f>'2 Продажи'!S12</f>
        <v>2200000</v>
      </c>
      <c r="U11" s="50">
        <f>'2 Продажи'!T12</f>
        <v>2200000</v>
      </c>
      <c r="V11" s="50">
        <f>'2 Продажи'!U12</f>
        <v>2200000</v>
      </c>
      <c r="W11" s="50">
        <f>'2 Продажи'!V12</f>
        <v>2200000</v>
      </c>
      <c r="X11" s="50">
        <f>'2 Продажи'!W12</f>
        <v>2200000</v>
      </c>
      <c r="Y11" s="50">
        <f>'2 Продажи'!X12</f>
        <v>2200000</v>
      </c>
      <c r="Z11" s="50">
        <f>'2 Продажи'!Y12</f>
        <v>2200000</v>
      </c>
      <c r="AA11" s="50">
        <f>'2 Продажи'!Z12</f>
        <v>2200000</v>
      </c>
      <c r="AB11" s="50">
        <f>'2 Продажи'!AA12</f>
        <v>2200000</v>
      </c>
      <c r="AC11" s="50">
        <f>'2 Продажи'!AB12</f>
        <v>2200000</v>
      </c>
      <c r="AD11" s="50">
        <f>'2 Продажи'!AC12</f>
        <v>2200000</v>
      </c>
      <c r="AE11" s="50">
        <f>'2 Продажи'!AD12</f>
        <v>2200000</v>
      </c>
      <c r="AF11" s="49">
        <f>'2 Продажи'!AE12</f>
        <v>6200000</v>
      </c>
      <c r="AG11" s="50">
        <f>'2 Продажи'!AF12</f>
        <v>6200000</v>
      </c>
      <c r="AH11" s="50">
        <f>'2 Продажи'!AG12</f>
        <v>6200000</v>
      </c>
      <c r="AI11" s="50">
        <f>'2 Продажи'!AH12</f>
        <v>6200000</v>
      </c>
      <c r="AJ11" s="50">
        <f>'2 Продажи'!AI12</f>
        <v>6200000</v>
      </c>
      <c r="AK11" s="50">
        <f>'2 Продажи'!AJ12</f>
        <v>6200000</v>
      </c>
      <c r="AL11" s="50">
        <f>'2 Продажи'!AK12</f>
        <v>6200000</v>
      </c>
      <c r="AM11" s="50">
        <f>'2 Продажи'!AL12</f>
        <v>6200000</v>
      </c>
      <c r="AN11" s="50">
        <f>'2 Продажи'!AM12</f>
        <v>6200000</v>
      </c>
      <c r="AO11" s="50">
        <f>'2 Продажи'!AN12</f>
        <v>6200000</v>
      </c>
      <c r="AP11" s="50">
        <f>'2 Продажи'!AO12</f>
        <v>6200000</v>
      </c>
      <c r="AQ11" s="51">
        <f>'2 Продажи'!AP12</f>
        <v>6200000</v>
      </c>
    </row>
    <row r="12" ht="15.75" customHeight="1">
      <c r="A12" s="1"/>
      <c r="B12" s="62"/>
      <c r="C12" s="63"/>
      <c r="D12" s="80"/>
      <c r="E12" s="64"/>
      <c r="F12" s="65"/>
      <c r="G12" s="65"/>
      <c r="H12" s="66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6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6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8"/>
    </row>
    <row r="13" ht="15.75" customHeight="1">
      <c r="A13" s="1"/>
      <c r="B13" s="45" t="s">
        <v>43</v>
      </c>
      <c r="C13" s="46"/>
      <c r="D13" s="79"/>
      <c r="E13" s="47"/>
      <c r="F13" s="48"/>
      <c r="G13" s="48"/>
      <c r="H13" s="49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49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49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1"/>
    </row>
    <row r="14" ht="15.75" customHeight="1">
      <c r="A14" s="1"/>
      <c r="B14" s="45"/>
      <c r="C14" s="38" t="str">
        <f t="shared" ref="C14:C18" si="1">C7</f>
        <v>рекламные компании для FUTURE HOUSE (аккаунты дома)</v>
      </c>
      <c r="D14" s="46"/>
      <c r="E14" s="47">
        <f t="shared" ref="E14:E18" si="2">SUMIFS(14:14,$4:$4,"1")</f>
        <v>180</v>
      </c>
      <c r="F14" s="47">
        <f t="shared" ref="F14:F18" si="3">SUMIFS(14:14,$4:$4,"2")</f>
        <v>240</v>
      </c>
      <c r="G14" s="47">
        <f t="shared" ref="G14:G18" si="4">SUMIFS(14:14,$4:$4,"3")</f>
        <v>300</v>
      </c>
      <c r="H14" s="49">
        <f>'2 Продажи'!G15</f>
        <v>15</v>
      </c>
      <c r="I14" s="50">
        <f>'2 Продажи'!H15</f>
        <v>15</v>
      </c>
      <c r="J14" s="50">
        <f>'2 Продажи'!I15</f>
        <v>15</v>
      </c>
      <c r="K14" s="50">
        <f>'2 Продажи'!J15</f>
        <v>15</v>
      </c>
      <c r="L14" s="50">
        <f>'2 Продажи'!K15</f>
        <v>15</v>
      </c>
      <c r="M14" s="50">
        <f>'2 Продажи'!L15</f>
        <v>15</v>
      </c>
      <c r="N14" s="50">
        <f>'2 Продажи'!M15</f>
        <v>15</v>
      </c>
      <c r="O14" s="50">
        <f>'2 Продажи'!N15</f>
        <v>15</v>
      </c>
      <c r="P14" s="50">
        <f>'2 Продажи'!O15</f>
        <v>15</v>
      </c>
      <c r="Q14" s="50">
        <f>'2 Продажи'!P15</f>
        <v>15</v>
      </c>
      <c r="R14" s="50">
        <f>'2 Продажи'!Q15</f>
        <v>15</v>
      </c>
      <c r="S14" s="50">
        <f>'2 Продажи'!R15</f>
        <v>15</v>
      </c>
      <c r="T14" s="49">
        <f>'2 Продажи'!S15</f>
        <v>20</v>
      </c>
      <c r="U14" s="50">
        <f>'2 Продажи'!T15</f>
        <v>20</v>
      </c>
      <c r="V14" s="50">
        <f>'2 Продажи'!U15</f>
        <v>20</v>
      </c>
      <c r="W14" s="50">
        <f>'2 Продажи'!V15</f>
        <v>20</v>
      </c>
      <c r="X14" s="50">
        <f>'2 Продажи'!W15</f>
        <v>20</v>
      </c>
      <c r="Y14" s="50">
        <f>'2 Продажи'!X15</f>
        <v>20</v>
      </c>
      <c r="Z14" s="50">
        <f>'2 Продажи'!Y15</f>
        <v>20</v>
      </c>
      <c r="AA14" s="50">
        <f>'2 Продажи'!Z15</f>
        <v>20</v>
      </c>
      <c r="AB14" s="50">
        <f>'2 Продажи'!AA15</f>
        <v>20</v>
      </c>
      <c r="AC14" s="50">
        <f>'2 Продажи'!AB15</f>
        <v>20</v>
      </c>
      <c r="AD14" s="50">
        <f>'2 Продажи'!AC15</f>
        <v>20</v>
      </c>
      <c r="AE14" s="50">
        <f>'2 Продажи'!AD15</f>
        <v>20</v>
      </c>
      <c r="AF14" s="49">
        <f>'2 Продажи'!AE15</f>
        <v>25</v>
      </c>
      <c r="AG14" s="50">
        <f>'2 Продажи'!AF15</f>
        <v>25</v>
      </c>
      <c r="AH14" s="50">
        <f>'2 Продажи'!AG15</f>
        <v>25</v>
      </c>
      <c r="AI14" s="50">
        <f>'2 Продажи'!AH15</f>
        <v>25</v>
      </c>
      <c r="AJ14" s="50">
        <f>'2 Продажи'!AI15</f>
        <v>25</v>
      </c>
      <c r="AK14" s="50">
        <f>'2 Продажи'!AJ15</f>
        <v>25</v>
      </c>
      <c r="AL14" s="50">
        <f>'2 Продажи'!AK15</f>
        <v>25</v>
      </c>
      <c r="AM14" s="50">
        <f>'2 Продажи'!AL15</f>
        <v>25</v>
      </c>
      <c r="AN14" s="50">
        <f>'2 Продажи'!AM15</f>
        <v>25</v>
      </c>
      <c r="AO14" s="50">
        <f>'2 Продажи'!AN15</f>
        <v>25</v>
      </c>
      <c r="AP14" s="50">
        <f>'2 Продажи'!AO15</f>
        <v>25</v>
      </c>
      <c r="AQ14" s="51">
        <f>'2 Продажи'!AP15</f>
        <v>25</v>
      </c>
    </row>
    <row r="15" ht="15.75" customHeight="1">
      <c r="A15" s="1"/>
      <c r="B15" s="45"/>
      <c r="C15" s="38" t="str">
        <f t="shared" si="1"/>
        <v>монетизация соцсетей </v>
      </c>
      <c r="D15" s="46"/>
      <c r="E15" s="47">
        <f t="shared" si="2"/>
        <v>24</v>
      </c>
      <c r="F15" s="47">
        <f t="shared" si="3"/>
        <v>24</v>
      </c>
      <c r="G15" s="47">
        <f t="shared" si="4"/>
        <v>36</v>
      </c>
      <c r="H15" s="49">
        <f>'2 Продажи'!G16</f>
        <v>2</v>
      </c>
      <c r="I15" s="50">
        <f>'2 Продажи'!H16</f>
        <v>2</v>
      </c>
      <c r="J15" s="50">
        <f>'2 Продажи'!I16</f>
        <v>2</v>
      </c>
      <c r="K15" s="50">
        <f>'2 Продажи'!J16</f>
        <v>2</v>
      </c>
      <c r="L15" s="50">
        <f>'2 Продажи'!K16</f>
        <v>2</v>
      </c>
      <c r="M15" s="50">
        <f>'2 Продажи'!L16</f>
        <v>2</v>
      </c>
      <c r="N15" s="50">
        <f>'2 Продажи'!M16</f>
        <v>2</v>
      </c>
      <c r="O15" s="50">
        <f>'2 Продажи'!N16</f>
        <v>2</v>
      </c>
      <c r="P15" s="50">
        <f>'2 Продажи'!O16</f>
        <v>2</v>
      </c>
      <c r="Q15" s="50">
        <f>'2 Продажи'!P16</f>
        <v>2</v>
      </c>
      <c r="R15" s="50">
        <f>'2 Продажи'!Q16</f>
        <v>2</v>
      </c>
      <c r="S15" s="50">
        <f>'2 Продажи'!R16</f>
        <v>2</v>
      </c>
      <c r="T15" s="49">
        <f>'2 Продажи'!S16</f>
        <v>2</v>
      </c>
      <c r="U15" s="50">
        <f>'2 Продажи'!T16</f>
        <v>2</v>
      </c>
      <c r="V15" s="50">
        <f>'2 Продажи'!U16</f>
        <v>2</v>
      </c>
      <c r="W15" s="50">
        <f>'2 Продажи'!V16</f>
        <v>2</v>
      </c>
      <c r="X15" s="50">
        <f>'2 Продажи'!W16</f>
        <v>2</v>
      </c>
      <c r="Y15" s="50">
        <f>'2 Продажи'!X16</f>
        <v>2</v>
      </c>
      <c r="Z15" s="50">
        <f>'2 Продажи'!Y16</f>
        <v>2</v>
      </c>
      <c r="AA15" s="50">
        <f>'2 Продажи'!Z16</f>
        <v>2</v>
      </c>
      <c r="AB15" s="50">
        <f>'2 Продажи'!AA16</f>
        <v>2</v>
      </c>
      <c r="AC15" s="50">
        <f>'2 Продажи'!AB16</f>
        <v>2</v>
      </c>
      <c r="AD15" s="50">
        <f>'2 Продажи'!AC16</f>
        <v>2</v>
      </c>
      <c r="AE15" s="50">
        <f>'2 Продажи'!AD16</f>
        <v>2</v>
      </c>
      <c r="AF15" s="49">
        <f>'2 Продажи'!AE16</f>
        <v>3</v>
      </c>
      <c r="AG15" s="50">
        <f>'2 Продажи'!AF16</f>
        <v>3</v>
      </c>
      <c r="AH15" s="50">
        <f>'2 Продажи'!AG16</f>
        <v>3</v>
      </c>
      <c r="AI15" s="50">
        <f>'2 Продажи'!AH16</f>
        <v>3</v>
      </c>
      <c r="AJ15" s="50">
        <f>'2 Продажи'!AI16</f>
        <v>3</v>
      </c>
      <c r="AK15" s="50">
        <f>'2 Продажи'!AJ16</f>
        <v>3</v>
      </c>
      <c r="AL15" s="50">
        <f>'2 Продажи'!AK16</f>
        <v>3</v>
      </c>
      <c r="AM15" s="50">
        <f>'2 Продажи'!AL16</f>
        <v>3</v>
      </c>
      <c r="AN15" s="50">
        <f>'2 Продажи'!AM16</f>
        <v>3</v>
      </c>
      <c r="AO15" s="50">
        <f>'2 Продажи'!AN16</f>
        <v>3</v>
      </c>
      <c r="AP15" s="50">
        <f>'2 Продажи'!AO16</f>
        <v>3</v>
      </c>
      <c r="AQ15" s="51">
        <f>'2 Продажи'!AP16</f>
        <v>3</v>
      </c>
    </row>
    <row r="16" ht="15.75" customHeight="1">
      <c r="A16" s="1"/>
      <c r="B16" s="45"/>
      <c r="C16" s="38" t="str">
        <f t="shared" si="1"/>
        <v>видео игры</v>
      </c>
      <c r="D16" s="46"/>
      <c r="E16" s="47">
        <f t="shared" si="2"/>
        <v>12</v>
      </c>
      <c r="F16" s="47">
        <f t="shared" si="3"/>
        <v>24</v>
      </c>
      <c r="G16" s="47">
        <f t="shared" si="4"/>
        <v>60</v>
      </c>
      <c r="H16" s="49">
        <f>'2 Продажи'!G17</f>
        <v>1</v>
      </c>
      <c r="I16" s="50">
        <f>'2 Продажи'!H17</f>
        <v>1</v>
      </c>
      <c r="J16" s="50">
        <f>'2 Продажи'!I17</f>
        <v>1</v>
      </c>
      <c r="K16" s="50">
        <f>'2 Продажи'!J17</f>
        <v>1</v>
      </c>
      <c r="L16" s="50">
        <f>'2 Продажи'!K17</f>
        <v>1</v>
      </c>
      <c r="M16" s="50">
        <f>'2 Продажи'!L17</f>
        <v>1</v>
      </c>
      <c r="N16" s="50">
        <f>'2 Продажи'!M17</f>
        <v>1</v>
      </c>
      <c r="O16" s="50">
        <f>'2 Продажи'!N17</f>
        <v>1</v>
      </c>
      <c r="P16" s="50">
        <f>'2 Продажи'!O17</f>
        <v>1</v>
      </c>
      <c r="Q16" s="50">
        <f>'2 Продажи'!P17</f>
        <v>1</v>
      </c>
      <c r="R16" s="50">
        <f>'2 Продажи'!Q17</f>
        <v>1</v>
      </c>
      <c r="S16" s="50">
        <f>'2 Продажи'!R17</f>
        <v>1</v>
      </c>
      <c r="T16" s="49">
        <f>'2 Продажи'!S17</f>
        <v>2</v>
      </c>
      <c r="U16" s="50">
        <f>'2 Продажи'!T17</f>
        <v>2</v>
      </c>
      <c r="V16" s="50">
        <f>'2 Продажи'!U17</f>
        <v>2</v>
      </c>
      <c r="W16" s="50">
        <f>'2 Продажи'!V17</f>
        <v>2</v>
      </c>
      <c r="X16" s="50">
        <f>'2 Продажи'!W17</f>
        <v>2</v>
      </c>
      <c r="Y16" s="50">
        <f>'2 Продажи'!X17</f>
        <v>2</v>
      </c>
      <c r="Z16" s="50">
        <f>'2 Продажи'!Y17</f>
        <v>2</v>
      </c>
      <c r="AA16" s="50">
        <f>'2 Продажи'!Z17</f>
        <v>2</v>
      </c>
      <c r="AB16" s="50">
        <f>'2 Продажи'!AA17</f>
        <v>2</v>
      </c>
      <c r="AC16" s="50">
        <f>'2 Продажи'!AB17</f>
        <v>2</v>
      </c>
      <c r="AD16" s="50">
        <f>'2 Продажи'!AC17</f>
        <v>2</v>
      </c>
      <c r="AE16" s="50">
        <f>'2 Продажи'!AD17</f>
        <v>2</v>
      </c>
      <c r="AF16" s="49">
        <f>'2 Продажи'!AE17</f>
        <v>5</v>
      </c>
      <c r="AG16" s="50">
        <f>'2 Продажи'!AF17</f>
        <v>5</v>
      </c>
      <c r="AH16" s="50">
        <f>'2 Продажи'!AG17</f>
        <v>5</v>
      </c>
      <c r="AI16" s="50">
        <f>'2 Продажи'!AH17</f>
        <v>5</v>
      </c>
      <c r="AJ16" s="50">
        <f>'2 Продажи'!AI17</f>
        <v>5</v>
      </c>
      <c r="AK16" s="50">
        <f>'2 Продажи'!AJ17</f>
        <v>5</v>
      </c>
      <c r="AL16" s="50">
        <f>'2 Продажи'!AK17</f>
        <v>5</v>
      </c>
      <c r="AM16" s="50">
        <f>'2 Продажи'!AL17</f>
        <v>5</v>
      </c>
      <c r="AN16" s="50">
        <f>'2 Продажи'!AM17</f>
        <v>5</v>
      </c>
      <c r="AO16" s="50">
        <f>'2 Продажи'!AN17</f>
        <v>5</v>
      </c>
      <c r="AP16" s="50">
        <f>'2 Продажи'!AO17</f>
        <v>5</v>
      </c>
      <c r="AQ16" s="51">
        <f>'2 Продажи'!AP17</f>
        <v>5</v>
      </c>
    </row>
    <row r="17" ht="15.75" customHeight="1">
      <c r="A17" s="1"/>
      <c r="B17" s="45"/>
      <c r="C17" s="38" t="str">
        <f t="shared" si="1"/>
        <v>Франшиза хауса "FUTURE HOUSE"</v>
      </c>
      <c r="D17" s="46"/>
      <c r="E17" s="47">
        <f t="shared" si="2"/>
        <v>12</v>
      </c>
      <c r="F17" s="47">
        <f t="shared" si="3"/>
        <v>24</v>
      </c>
      <c r="G17" s="47">
        <f t="shared" si="4"/>
        <v>36</v>
      </c>
      <c r="H17" s="49">
        <f>'2 Продажи'!G18</f>
        <v>1</v>
      </c>
      <c r="I17" s="50">
        <f>'2 Продажи'!H18</f>
        <v>1</v>
      </c>
      <c r="J17" s="50">
        <f>'2 Продажи'!I18</f>
        <v>1</v>
      </c>
      <c r="K17" s="50">
        <f>'2 Продажи'!J18</f>
        <v>1</v>
      </c>
      <c r="L17" s="50">
        <f>'2 Продажи'!K18</f>
        <v>1</v>
      </c>
      <c r="M17" s="50">
        <f>'2 Продажи'!L18</f>
        <v>1</v>
      </c>
      <c r="N17" s="50">
        <f>'2 Продажи'!M18</f>
        <v>1</v>
      </c>
      <c r="O17" s="50">
        <f>'2 Продажи'!N18</f>
        <v>1</v>
      </c>
      <c r="P17" s="50">
        <f>'2 Продажи'!O18</f>
        <v>1</v>
      </c>
      <c r="Q17" s="50">
        <f>'2 Продажи'!P18</f>
        <v>1</v>
      </c>
      <c r="R17" s="50">
        <f>'2 Продажи'!Q18</f>
        <v>1</v>
      </c>
      <c r="S17" s="50">
        <f>'2 Продажи'!R18</f>
        <v>1</v>
      </c>
      <c r="T17" s="49">
        <f>'2 Продажи'!S18</f>
        <v>2</v>
      </c>
      <c r="U17" s="50">
        <f>'2 Продажи'!T18</f>
        <v>2</v>
      </c>
      <c r="V17" s="50">
        <f>'2 Продажи'!U18</f>
        <v>2</v>
      </c>
      <c r="W17" s="50">
        <f>'2 Продажи'!V18</f>
        <v>2</v>
      </c>
      <c r="X17" s="50">
        <f>'2 Продажи'!W18</f>
        <v>2</v>
      </c>
      <c r="Y17" s="50">
        <f>'2 Продажи'!X18</f>
        <v>2</v>
      </c>
      <c r="Z17" s="50">
        <f>'2 Продажи'!Y18</f>
        <v>2</v>
      </c>
      <c r="AA17" s="50">
        <f>'2 Продажи'!Z18</f>
        <v>2</v>
      </c>
      <c r="AB17" s="50">
        <f>'2 Продажи'!AA18</f>
        <v>2</v>
      </c>
      <c r="AC17" s="50">
        <f>'2 Продажи'!AB18</f>
        <v>2</v>
      </c>
      <c r="AD17" s="50">
        <f>'2 Продажи'!AC18</f>
        <v>2</v>
      </c>
      <c r="AE17" s="50">
        <f>'2 Продажи'!AD18</f>
        <v>2</v>
      </c>
      <c r="AF17" s="49">
        <f>'2 Продажи'!AE18</f>
        <v>3</v>
      </c>
      <c r="AG17" s="50">
        <f>'2 Продажи'!AF18</f>
        <v>3</v>
      </c>
      <c r="AH17" s="50">
        <f>'2 Продажи'!AG18</f>
        <v>3</v>
      </c>
      <c r="AI17" s="50">
        <f>'2 Продажи'!AH18</f>
        <v>3</v>
      </c>
      <c r="AJ17" s="50">
        <f>'2 Продажи'!AI18</f>
        <v>3</v>
      </c>
      <c r="AK17" s="50">
        <f>'2 Продажи'!AJ18</f>
        <v>3</v>
      </c>
      <c r="AL17" s="50">
        <f>'2 Продажи'!AK18</f>
        <v>3</v>
      </c>
      <c r="AM17" s="50">
        <f>'2 Продажи'!AL18</f>
        <v>3</v>
      </c>
      <c r="AN17" s="50">
        <f>'2 Продажи'!AM18</f>
        <v>3</v>
      </c>
      <c r="AO17" s="50">
        <f>'2 Продажи'!AN18</f>
        <v>3</v>
      </c>
      <c r="AP17" s="50">
        <f>'2 Продажи'!AO18</f>
        <v>3</v>
      </c>
      <c r="AQ17" s="51">
        <f>'2 Продажи'!AP18</f>
        <v>3</v>
      </c>
    </row>
    <row r="18" ht="15.75" customHeight="1">
      <c r="A18" s="1"/>
      <c r="B18" s="45"/>
      <c r="C18" s="38" t="str">
        <f t="shared" si="1"/>
        <v/>
      </c>
      <c r="D18" s="46"/>
      <c r="E18" s="47">
        <f t="shared" si="2"/>
        <v>180</v>
      </c>
      <c r="F18" s="47">
        <f t="shared" si="3"/>
        <v>240</v>
      </c>
      <c r="G18" s="47">
        <f t="shared" si="4"/>
        <v>300</v>
      </c>
      <c r="H18" s="49">
        <f>'2 Продажи'!G19</f>
        <v>15</v>
      </c>
      <c r="I18" s="50">
        <f>'2 Продажи'!H19</f>
        <v>15</v>
      </c>
      <c r="J18" s="50">
        <f>'2 Продажи'!I19</f>
        <v>15</v>
      </c>
      <c r="K18" s="50">
        <f>'2 Продажи'!J19</f>
        <v>15</v>
      </c>
      <c r="L18" s="50">
        <f>'2 Продажи'!K19</f>
        <v>15</v>
      </c>
      <c r="M18" s="50">
        <f>'2 Продажи'!L19</f>
        <v>15</v>
      </c>
      <c r="N18" s="50">
        <f>'2 Продажи'!M19</f>
        <v>15</v>
      </c>
      <c r="O18" s="50">
        <f>'2 Продажи'!N19</f>
        <v>15</v>
      </c>
      <c r="P18" s="50">
        <f>'2 Продажи'!O19</f>
        <v>15</v>
      </c>
      <c r="Q18" s="50">
        <f>'2 Продажи'!P19</f>
        <v>15</v>
      </c>
      <c r="R18" s="50">
        <f>'2 Продажи'!Q19</f>
        <v>15</v>
      </c>
      <c r="S18" s="50">
        <f>'2 Продажи'!R19</f>
        <v>15</v>
      </c>
      <c r="T18" s="49">
        <f>'2 Продажи'!S19</f>
        <v>20</v>
      </c>
      <c r="U18" s="50">
        <f>'2 Продажи'!T19</f>
        <v>20</v>
      </c>
      <c r="V18" s="50">
        <f>'2 Продажи'!U19</f>
        <v>20</v>
      </c>
      <c r="W18" s="50">
        <f>'2 Продажи'!V19</f>
        <v>20</v>
      </c>
      <c r="X18" s="50">
        <f>'2 Продажи'!W19</f>
        <v>20</v>
      </c>
      <c r="Y18" s="50">
        <f>'2 Продажи'!X19</f>
        <v>20</v>
      </c>
      <c r="Z18" s="50">
        <f>'2 Продажи'!Y19</f>
        <v>20</v>
      </c>
      <c r="AA18" s="50">
        <f>'2 Продажи'!Z19</f>
        <v>20</v>
      </c>
      <c r="AB18" s="50">
        <f>'2 Продажи'!AA19</f>
        <v>20</v>
      </c>
      <c r="AC18" s="50">
        <f>'2 Продажи'!AB19</f>
        <v>20</v>
      </c>
      <c r="AD18" s="50">
        <f>'2 Продажи'!AC19</f>
        <v>20</v>
      </c>
      <c r="AE18" s="50">
        <f>'2 Продажи'!AD19</f>
        <v>20</v>
      </c>
      <c r="AF18" s="49">
        <f>'2 Продажи'!AE19</f>
        <v>25</v>
      </c>
      <c r="AG18" s="50">
        <f>'2 Продажи'!AF19</f>
        <v>25</v>
      </c>
      <c r="AH18" s="50">
        <f>'2 Продажи'!AG19</f>
        <v>25</v>
      </c>
      <c r="AI18" s="50">
        <f>'2 Продажи'!AH19</f>
        <v>25</v>
      </c>
      <c r="AJ18" s="50">
        <f>'2 Продажи'!AI19</f>
        <v>25</v>
      </c>
      <c r="AK18" s="50">
        <f>'2 Продажи'!AJ19</f>
        <v>25</v>
      </c>
      <c r="AL18" s="50">
        <f>'2 Продажи'!AK19</f>
        <v>25</v>
      </c>
      <c r="AM18" s="50">
        <f>'2 Продажи'!AL19</f>
        <v>25</v>
      </c>
      <c r="AN18" s="50">
        <f>'2 Продажи'!AM19</f>
        <v>25</v>
      </c>
      <c r="AO18" s="50">
        <f>'2 Продажи'!AN19</f>
        <v>25</v>
      </c>
      <c r="AP18" s="50">
        <f>'2 Продажи'!AO19</f>
        <v>25</v>
      </c>
      <c r="AQ18" s="51">
        <f>'2 Продажи'!AP19</f>
        <v>25</v>
      </c>
    </row>
    <row r="19" ht="15.75" customHeight="1">
      <c r="A19" s="1"/>
      <c r="B19" s="62"/>
      <c r="C19" s="63"/>
      <c r="D19" s="80"/>
      <c r="E19" s="64"/>
      <c r="F19" s="65"/>
      <c r="G19" s="65"/>
      <c r="H19" s="6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6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6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8"/>
    </row>
    <row r="20" ht="15.75" customHeight="1">
      <c r="A20" s="1"/>
      <c r="B20" s="81" t="s">
        <v>70</v>
      </c>
      <c r="C20" s="46"/>
      <c r="D20" s="79"/>
      <c r="E20" s="47"/>
      <c r="F20" s="48"/>
      <c r="G20" s="48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49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49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1"/>
    </row>
    <row r="21" ht="15.75" customHeight="1">
      <c r="A21" s="1"/>
      <c r="B21" s="45"/>
      <c r="C21" s="38" t="str">
        <f t="shared" ref="C21:C25" si="6">C7</f>
        <v>рекламные компании для FUTURE HOUSE (аккаунты дома)</v>
      </c>
      <c r="D21" s="46"/>
      <c r="E21" s="47">
        <f t="shared" ref="E21:E25" si="7">SUMIFS(21:21,$4:$4,"1")</f>
        <v>216000000</v>
      </c>
      <c r="F21" s="47">
        <f t="shared" ref="F21:F25" si="8">SUMIFS(21:21,$4:$4,"2")</f>
        <v>528000000</v>
      </c>
      <c r="G21" s="47">
        <f t="shared" ref="G21:G25" si="9">SUMIFS(21:21,$4:$4,"3")</f>
        <v>1560000000</v>
      </c>
      <c r="H21" s="49">
        <f t="shared" ref="H21:AQ21" si="5">IFERROR(H7*H14,0)</f>
        <v>18000000</v>
      </c>
      <c r="I21" s="50">
        <f t="shared" si="5"/>
        <v>18000000</v>
      </c>
      <c r="J21" s="50">
        <f t="shared" si="5"/>
        <v>18000000</v>
      </c>
      <c r="K21" s="50">
        <f t="shared" si="5"/>
        <v>18000000</v>
      </c>
      <c r="L21" s="50">
        <f t="shared" si="5"/>
        <v>18000000</v>
      </c>
      <c r="M21" s="50">
        <f t="shared" si="5"/>
        <v>18000000</v>
      </c>
      <c r="N21" s="50">
        <f t="shared" si="5"/>
        <v>18000000</v>
      </c>
      <c r="O21" s="50">
        <f t="shared" si="5"/>
        <v>18000000</v>
      </c>
      <c r="P21" s="50">
        <f t="shared" si="5"/>
        <v>18000000</v>
      </c>
      <c r="Q21" s="50">
        <f t="shared" si="5"/>
        <v>18000000</v>
      </c>
      <c r="R21" s="50">
        <f t="shared" si="5"/>
        <v>18000000</v>
      </c>
      <c r="S21" s="50">
        <f t="shared" si="5"/>
        <v>18000000</v>
      </c>
      <c r="T21" s="49">
        <f t="shared" si="5"/>
        <v>44000000</v>
      </c>
      <c r="U21" s="50">
        <f t="shared" si="5"/>
        <v>44000000</v>
      </c>
      <c r="V21" s="50">
        <f t="shared" si="5"/>
        <v>44000000</v>
      </c>
      <c r="W21" s="50">
        <f t="shared" si="5"/>
        <v>44000000</v>
      </c>
      <c r="X21" s="50">
        <f t="shared" si="5"/>
        <v>44000000</v>
      </c>
      <c r="Y21" s="50">
        <f t="shared" si="5"/>
        <v>44000000</v>
      </c>
      <c r="Z21" s="50">
        <f t="shared" si="5"/>
        <v>44000000</v>
      </c>
      <c r="AA21" s="50">
        <f t="shared" si="5"/>
        <v>44000000</v>
      </c>
      <c r="AB21" s="50">
        <f t="shared" si="5"/>
        <v>44000000</v>
      </c>
      <c r="AC21" s="50">
        <f t="shared" si="5"/>
        <v>44000000</v>
      </c>
      <c r="AD21" s="50">
        <f t="shared" si="5"/>
        <v>44000000</v>
      </c>
      <c r="AE21" s="50">
        <f t="shared" si="5"/>
        <v>44000000</v>
      </c>
      <c r="AF21" s="49">
        <f t="shared" si="5"/>
        <v>130000000</v>
      </c>
      <c r="AG21" s="50">
        <f t="shared" si="5"/>
        <v>130000000</v>
      </c>
      <c r="AH21" s="50">
        <f t="shared" si="5"/>
        <v>130000000</v>
      </c>
      <c r="AI21" s="50">
        <f t="shared" si="5"/>
        <v>130000000</v>
      </c>
      <c r="AJ21" s="50">
        <f t="shared" si="5"/>
        <v>130000000</v>
      </c>
      <c r="AK21" s="50">
        <f t="shared" si="5"/>
        <v>130000000</v>
      </c>
      <c r="AL21" s="50">
        <f t="shared" si="5"/>
        <v>130000000</v>
      </c>
      <c r="AM21" s="50">
        <f t="shared" si="5"/>
        <v>130000000</v>
      </c>
      <c r="AN21" s="50">
        <f t="shared" si="5"/>
        <v>130000000</v>
      </c>
      <c r="AO21" s="50">
        <f t="shared" si="5"/>
        <v>130000000</v>
      </c>
      <c r="AP21" s="50">
        <f t="shared" si="5"/>
        <v>130000000</v>
      </c>
      <c r="AQ21" s="51">
        <f t="shared" si="5"/>
        <v>130000000</v>
      </c>
    </row>
    <row r="22" ht="15.75" customHeight="1">
      <c r="A22" s="1"/>
      <c r="B22" s="45"/>
      <c r="C22" s="38" t="str">
        <f t="shared" si="6"/>
        <v>монетизация соцсетей </v>
      </c>
      <c r="D22" s="46"/>
      <c r="E22" s="47">
        <f t="shared" si="7"/>
        <v>12000000</v>
      </c>
      <c r="F22" s="47">
        <f t="shared" si="8"/>
        <v>21600000</v>
      </c>
      <c r="G22" s="47">
        <f t="shared" si="9"/>
        <v>43200000</v>
      </c>
      <c r="H22" s="49">
        <f t="shared" ref="H22:AQ22" si="10">IFERROR(H8*H15,0)</f>
        <v>1000000</v>
      </c>
      <c r="I22" s="50">
        <f t="shared" si="10"/>
        <v>1000000</v>
      </c>
      <c r="J22" s="50">
        <f t="shared" si="10"/>
        <v>1000000</v>
      </c>
      <c r="K22" s="50">
        <f t="shared" si="10"/>
        <v>1000000</v>
      </c>
      <c r="L22" s="50">
        <f t="shared" si="10"/>
        <v>1000000</v>
      </c>
      <c r="M22" s="50">
        <f t="shared" si="10"/>
        <v>1000000</v>
      </c>
      <c r="N22" s="50">
        <f t="shared" si="10"/>
        <v>1000000</v>
      </c>
      <c r="O22" s="50">
        <f t="shared" si="10"/>
        <v>1000000</v>
      </c>
      <c r="P22" s="50">
        <f t="shared" si="10"/>
        <v>1000000</v>
      </c>
      <c r="Q22" s="50">
        <f t="shared" si="10"/>
        <v>1000000</v>
      </c>
      <c r="R22" s="50">
        <f t="shared" si="10"/>
        <v>1000000</v>
      </c>
      <c r="S22" s="50">
        <f t="shared" si="10"/>
        <v>1000000</v>
      </c>
      <c r="T22" s="49">
        <f t="shared" si="10"/>
        <v>1800000</v>
      </c>
      <c r="U22" s="50">
        <f t="shared" si="10"/>
        <v>1800000</v>
      </c>
      <c r="V22" s="50">
        <f t="shared" si="10"/>
        <v>1800000</v>
      </c>
      <c r="W22" s="50">
        <f t="shared" si="10"/>
        <v>1800000</v>
      </c>
      <c r="X22" s="50">
        <f t="shared" si="10"/>
        <v>1800000</v>
      </c>
      <c r="Y22" s="50">
        <f t="shared" si="10"/>
        <v>1800000</v>
      </c>
      <c r="Z22" s="50">
        <f t="shared" si="10"/>
        <v>1800000</v>
      </c>
      <c r="AA22" s="50">
        <f t="shared" si="10"/>
        <v>1800000</v>
      </c>
      <c r="AB22" s="50">
        <f t="shared" si="10"/>
        <v>1800000</v>
      </c>
      <c r="AC22" s="50">
        <f t="shared" si="10"/>
        <v>1800000</v>
      </c>
      <c r="AD22" s="50">
        <f t="shared" si="10"/>
        <v>1800000</v>
      </c>
      <c r="AE22" s="50">
        <f t="shared" si="10"/>
        <v>1800000</v>
      </c>
      <c r="AF22" s="49">
        <f t="shared" si="10"/>
        <v>3600000</v>
      </c>
      <c r="AG22" s="50">
        <f t="shared" si="10"/>
        <v>3600000</v>
      </c>
      <c r="AH22" s="50">
        <f t="shared" si="10"/>
        <v>3600000</v>
      </c>
      <c r="AI22" s="50">
        <f t="shared" si="10"/>
        <v>3600000</v>
      </c>
      <c r="AJ22" s="50">
        <f t="shared" si="10"/>
        <v>3600000</v>
      </c>
      <c r="AK22" s="50">
        <f t="shared" si="10"/>
        <v>3600000</v>
      </c>
      <c r="AL22" s="50">
        <f t="shared" si="10"/>
        <v>3600000</v>
      </c>
      <c r="AM22" s="50">
        <f t="shared" si="10"/>
        <v>3600000</v>
      </c>
      <c r="AN22" s="50">
        <f t="shared" si="10"/>
        <v>3600000</v>
      </c>
      <c r="AO22" s="50">
        <f t="shared" si="10"/>
        <v>3600000</v>
      </c>
      <c r="AP22" s="50">
        <f t="shared" si="10"/>
        <v>3600000</v>
      </c>
      <c r="AQ22" s="51">
        <f t="shared" si="10"/>
        <v>3600000</v>
      </c>
    </row>
    <row r="23" ht="15.75" customHeight="1">
      <c r="A23" s="1"/>
      <c r="B23" s="45"/>
      <c r="C23" s="38" t="str">
        <f t="shared" si="6"/>
        <v>видео игры</v>
      </c>
      <c r="D23" s="46"/>
      <c r="E23" s="47">
        <f t="shared" si="7"/>
        <v>9600000</v>
      </c>
      <c r="F23" s="47">
        <f t="shared" si="8"/>
        <v>120000000</v>
      </c>
      <c r="G23" s="47">
        <f t="shared" si="9"/>
        <v>720000000</v>
      </c>
      <c r="H23" s="49">
        <f t="shared" ref="H23:AQ23" si="11">IFERROR(H9*H16,0)</f>
        <v>800000</v>
      </c>
      <c r="I23" s="50">
        <f t="shared" si="11"/>
        <v>800000</v>
      </c>
      <c r="J23" s="50">
        <f t="shared" si="11"/>
        <v>800000</v>
      </c>
      <c r="K23" s="50">
        <f t="shared" si="11"/>
        <v>800000</v>
      </c>
      <c r="L23" s="50">
        <f t="shared" si="11"/>
        <v>800000</v>
      </c>
      <c r="M23" s="50">
        <f t="shared" si="11"/>
        <v>800000</v>
      </c>
      <c r="N23" s="50">
        <f t="shared" si="11"/>
        <v>800000</v>
      </c>
      <c r="O23" s="50">
        <f t="shared" si="11"/>
        <v>800000</v>
      </c>
      <c r="P23" s="50">
        <f t="shared" si="11"/>
        <v>800000</v>
      </c>
      <c r="Q23" s="50">
        <f t="shared" si="11"/>
        <v>800000</v>
      </c>
      <c r="R23" s="50">
        <f t="shared" si="11"/>
        <v>800000</v>
      </c>
      <c r="S23" s="50">
        <f t="shared" si="11"/>
        <v>800000</v>
      </c>
      <c r="T23" s="49">
        <f t="shared" si="11"/>
        <v>10000000</v>
      </c>
      <c r="U23" s="50">
        <f t="shared" si="11"/>
        <v>10000000</v>
      </c>
      <c r="V23" s="50">
        <f t="shared" si="11"/>
        <v>10000000</v>
      </c>
      <c r="W23" s="50">
        <f t="shared" si="11"/>
        <v>10000000</v>
      </c>
      <c r="X23" s="50">
        <f t="shared" si="11"/>
        <v>10000000</v>
      </c>
      <c r="Y23" s="50">
        <f t="shared" si="11"/>
        <v>10000000</v>
      </c>
      <c r="Z23" s="50">
        <f t="shared" si="11"/>
        <v>10000000</v>
      </c>
      <c r="AA23" s="50">
        <f t="shared" si="11"/>
        <v>10000000</v>
      </c>
      <c r="AB23" s="50">
        <f t="shared" si="11"/>
        <v>10000000</v>
      </c>
      <c r="AC23" s="50">
        <f t="shared" si="11"/>
        <v>10000000</v>
      </c>
      <c r="AD23" s="50">
        <f t="shared" si="11"/>
        <v>10000000</v>
      </c>
      <c r="AE23" s="50">
        <f t="shared" si="11"/>
        <v>10000000</v>
      </c>
      <c r="AF23" s="49">
        <f t="shared" si="11"/>
        <v>60000000</v>
      </c>
      <c r="AG23" s="50">
        <f t="shared" si="11"/>
        <v>60000000</v>
      </c>
      <c r="AH23" s="50">
        <f t="shared" si="11"/>
        <v>60000000</v>
      </c>
      <c r="AI23" s="50">
        <f t="shared" si="11"/>
        <v>60000000</v>
      </c>
      <c r="AJ23" s="50">
        <f t="shared" si="11"/>
        <v>60000000</v>
      </c>
      <c r="AK23" s="50">
        <f t="shared" si="11"/>
        <v>60000000</v>
      </c>
      <c r="AL23" s="50">
        <f t="shared" si="11"/>
        <v>60000000</v>
      </c>
      <c r="AM23" s="50">
        <f t="shared" si="11"/>
        <v>60000000</v>
      </c>
      <c r="AN23" s="50">
        <f t="shared" si="11"/>
        <v>60000000</v>
      </c>
      <c r="AO23" s="50">
        <f t="shared" si="11"/>
        <v>60000000</v>
      </c>
      <c r="AP23" s="50">
        <f t="shared" si="11"/>
        <v>60000000</v>
      </c>
      <c r="AQ23" s="51">
        <f t="shared" si="11"/>
        <v>60000000</v>
      </c>
    </row>
    <row r="24" ht="15.75" customHeight="1">
      <c r="A24" s="1"/>
      <c r="B24" s="45"/>
      <c r="C24" s="38" t="str">
        <f t="shared" si="6"/>
        <v>Франшиза хауса "FUTURE HOUSE"</v>
      </c>
      <c r="D24" s="46"/>
      <c r="E24" s="47">
        <f t="shared" si="7"/>
        <v>84000000</v>
      </c>
      <c r="F24" s="47">
        <f t="shared" si="8"/>
        <v>360000000</v>
      </c>
      <c r="G24" s="47">
        <f t="shared" si="9"/>
        <v>1800000000</v>
      </c>
      <c r="H24" s="49">
        <f t="shared" ref="H24:AQ24" si="12">IFERROR(H10*H17,0)</f>
        <v>7000000</v>
      </c>
      <c r="I24" s="50">
        <f t="shared" si="12"/>
        <v>7000000</v>
      </c>
      <c r="J24" s="50">
        <f t="shared" si="12"/>
        <v>7000000</v>
      </c>
      <c r="K24" s="50">
        <f t="shared" si="12"/>
        <v>7000000</v>
      </c>
      <c r="L24" s="50">
        <f t="shared" si="12"/>
        <v>7000000</v>
      </c>
      <c r="M24" s="50">
        <f t="shared" si="12"/>
        <v>7000000</v>
      </c>
      <c r="N24" s="50">
        <f t="shared" si="12"/>
        <v>7000000</v>
      </c>
      <c r="O24" s="50">
        <f t="shared" si="12"/>
        <v>7000000</v>
      </c>
      <c r="P24" s="50">
        <f t="shared" si="12"/>
        <v>7000000</v>
      </c>
      <c r="Q24" s="50">
        <f t="shared" si="12"/>
        <v>7000000</v>
      </c>
      <c r="R24" s="50">
        <f t="shared" si="12"/>
        <v>7000000</v>
      </c>
      <c r="S24" s="50">
        <f t="shared" si="12"/>
        <v>7000000</v>
      </c>
      <c r="T24" s="49">
        <f t="shared" si="12"/>
        <v>30000000</v>
      </c>
      <c r="U24" s="50">
        <f t="shared" si="12"/>
        <v>30000000</v>
      </c>
      <c r="V24" s="50">
        <f t="shared" si="12"/>
        <v>30000000</v>
      </c>
      <c r="W24" s="50">
        <f t="shared" si="12"/>
        <v>30000000</v>
      </c>
      <c r="X24" s="50">
        <f t="shared" si="12"/>
        <v>30000000</v>
      </c>
      <c r="Y24" s="50">
        <f t="shared" si="12"/>
        <v>30000000</v>
      </c>
      <c r="Z24" s="50">
        <f t="shared" si="12"/>
        <v>30000000</v>
      </c>
      <c r="AA24" s="50">
        <f t="shared" si="12"/>
        <v>30000000</v>
      </c>
      <c r="AB24" s="50">
        <f t="shared" si="12"/>
        <v>30000000</v>
      </c>
      <c r="AC24" s="50">
        <f t="shared" si="12"/>
        <v>30000000</v>
      </c>
      <c r="AD24" s="50">
        <f t="shared" si="12"/>
        <v>30000000</v>
      </c>
      <c r="AE24" s="50">
        <f t="shared" si="12"/>
        <v>30000000</v>
      </c>
      <c r="AF24" s="49">
        <f t="shared" si="12"/>
        <v>150000000</v>
      </c>
      <c r="AG24" s="50">
        <f t="shared" si="12"/>
        <v>150000000</v>
      </c>
      <c r="AH24" s="50">
        <f t="shared" si="12"/>
        <v>150000000</v>
      </c>
      <c r="AI24" s="50">
        <f t="shared" si="12"/>
        <v>150000000</v>
      </c>
      <c r="AJ24" s="50">
        <f t="shared" si="12"/>
        <v>150000000</v>
      </c>
      <c r="AK24" s="50">
        <f t="shared" si="12"/>
        <v>150000000</v>
      </c>
      <c r="AL24" s="50">
        <f t="shared" si="12"/>
        <v>150000000</v>
      </c>
      <c r="AM24" s="50">
        <f t="shared" si="12"/>
        <v>150000000</v>
      </c>
      <c r="AN24" s="50">
        <f t="shared" si="12"/>
        <v>150000000</v>
      </c>
      <c r="AO24" s="50">
        <f t="shared" si="12"/>
        <v>150000000</v>
      </c>
      <c r="AP24" s="50">
        <f t="shared" si="12"/>
        <v>150000000</v>
      </c>
      <c r="AQ24" s="51">
        <f t="shared" si="12"/>
        <v>150000000</v>
      </c>
    </row>
    <row r="25" ht="15.75" customHeight="1">
      <c r="A25" s="1"/>
      <c r="B25" s="45"/>
      <c r="C25" s="38" t="str">
        <f t="shared" si="6"/>
        <v/>
      </c>
      <c r="D25" s="46"/>
      <c r="E25" s="47">
        <f t="shared" si="7"/>
        <v>216000000</v>
      </c>
      <c r="F25" s="47">
        <f t="shared" si="8"/>
        <v>528000000</v>
      </c>
      <c r="G25" s="47">
        <f t="shared" si="9"/>
        <v>1860000000</v>
      </c>
      <c r="H25" s="49">
        <f t="shared" ref="H25:AQ25" si="13">IFERROR(H11*H18,0)</f>
        <v>18000000</v>
      </c>
      <c r="I25" s="50">
        <f t="shared" si="13"/>
        <v>18000000</v>
      </c>
      <c r="J25" s="50">
        <f t="shared" si="13"/>
        <v>18000000</v>
      </c>
      <c r="K25" s="50">
        <f t="shared" si="13"/>
        <v>18000000</v>
      </c>
      <c r="L25" s="50">
        <f t="shared" si="13"/>
        <v>18000000</v>
      </c>
      <c r="M25" s="50">
        <f t="shared" si="13"/>
        <v>18000000</v>
      </c>
      <c r="N25" s="50">
        <f t="shared" si="13"/>
        <v>18000000</v>
      </c>
      <c r="O25" s="50">
        <f t="shared" si="13"/>
        <v>18000000</v>
      </c>
      <c r="P25" s="50">
        <f t="shared" si="13"/>
        <v>18000000</v>
      </c>
      <c r="Q25" s="50">
        <f t="shared" si="13"/>
        <v>18000000</v>
      </c>
      <c r="R25" s="50">
        <f t="shared" si="13"/>
        <v>18000000</v>
      </c>
      <c r="S25" s="50">
        <f t="shared" si="13"/>
        <v>18000000</v>
      </c>
      <c r="T25" s="49">
        <f t="shared" si="13"/>
        <v>44000000</v>
      </c>
      <c r="U25" s="50">
        <f t="shared" si="13"/>
        <v>44000000</v>
      </c>
      <c r="V25" s="50">
        <f t="shared" si="13"/>
        <v>44000000</v>
      </c>
      <c r="W25" s="50">
        <f t="shared" si="13"/>
        <v>44000000</v>
      </c>
      <c r="X25" s="50">
        <f t="shared" si="13"/>
        <v>44000000</v>
      </c>
      <c r="Y25" s="50">
        <f t="shared" si="13"/>
        <v>44000000</v>
      </c>
      <c r="Z25" s="50">
        <f t="shared" si="13"/>
        <v>44000000</v>
      </c>
      <c r="AA25" s="50">
        <f t="shared" si="13"/>
        <v>44000000</v>
      </c>
      <c r="AB25" s="50">
        <f t="shared" si="13"/>
        <v>44000000</v>
      </c>
      <c r="AC25" s="50">
        <f t="shared" si="13"/>
        <v>44000000</v>
      </c>
      <c r="AD25" s="50">
        <f t="shared" si="13"/>
        <v>44000000</v>
      </c>
      <c r="AE25" s="50">
        <f t="shared" si="13"/>
        <v>44000000</v>
      </c>
      <c r="AF25" s="49">
        <f t="shared" si="13"/>
        <v>155000000</v>
      </c>
      <c r="AG25" s="50">
        <f t="shared" si="13"/>
        <v>155000000</v>
      </c>
      <c r="AH25" s="50">
        <f t="shared" si="13"/>
        <v>155000000</v>
      </c>
      <c r="AI25" s="50">
        <f t="shared" si="13"/>
        <v>155000000</v>
      </c>
      <c r="AJ25" s="50">
        <f t="shared" si="13"/>
        <v>155000000</v>
      </c>
      <c r="AK25" s="50">
        <f t="shared" si="13"/>
        <v>155000000</v>
      </c>
      <c r="AL25" s="50">
        <f t="shared" si="13"/>
        <v>155000000</v>
      </c>
      <c r="AM25" s="50">
        <f t="shared" si="13"/>
        <v>155000000</v>
      </c>
      <c r="AN25" s="50">
        <f t="shared" si="13"/>
        <v>155000000</v>
      </c>
      <c r="AO25" s="50">
        <f t="shared" si="13"/>
        <v>155000000</v>
      </c>
      <c r="AP25" s="50">
        <f t="shared" si="13"/>
        <v>155000000</v>
      </c>
      <c r="AQ25" s="51">
        <f t="shared" si="13"/>
        <v>155000000</v>
      </c>
    </row>
    <row r="26" ht="15.75" customHeight="1">
      <c r="A26" s="1"/>
      <c r="B26" s="45"/>
      <c r="C26" s="38"/>
      <c r="D26" s="46"/>
      <c r="E26" s="47"/>
      <c r="F26" s="47"/>
      <c r="G26" s="48"/>
      <c r="H26" s="49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49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49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1"/>
    </row>
    <row r="27" ht="15.75" customHeight="1">
      <c r="A27" s="82"/>
      <c r="B27" s="83"/>
      <c r="C27" s="84" t="s">
        <v>71</v>
      </c>
      <c r="D27" s="85"/>
      <c r="E27" s="86">
        <f t="shared" ref="E27:AQ27" si="14">SUM(E20:E26)</f>
        <v>537600000</v>
      </c>
      <c r="F27" s="86">
        <f t="shared" si="14"/>
        <v>1557600000</v>
      </c>
      <c r="G27" s="86">
        <f t="shared" si="14"/>
        <v>5983200000</v>
      </c>
      <c r="H27" s="87">
        <f t="shared" si="14"/>
        <v>44800000</v>
      </c>
      <c r="I27" s="88">
        <f t="shared" si="14"/>
        <v>44800000</v>
      </c>
      <c r="J27" s="88">
        <f t="shared" si="14"/>
        <v>44800000</v>
      </c>
      <c r="K27" s="88">
        <f t="shared" si="14"/>
        <v>44800000</v>
      </c>
      <c r="L27" s="88">
        <f t="shared" si="14"/>
        <v>44800000</v>
      </c>
      <c r="M27" s="88">
        <f t="shared" si="14"/>
        <v>44800000</v>
      </c>
      <c r="N27" s="88">
        <f t="shared" si="14"/>
        <v>44800000</v>
      </c>
      <c r="O27" s="88">
        <f t="shared" si="14"/>
        <v>44800000</v>
      </c>
      <c r="P27" s="88">
        <f t="shared" si="14"/>
        <v>44800000</v>
      </c>
      <c r="Q27" s="88">
        <f t="shared" si="14"/>
        <v>44800000</v>
      </c>
      <c r="R27" s="88">
        <f t="shared" si="14"/>
        <v>44800000</v>
      </c>
      <c r="S27" s="88">
        <f t="shared" si="14"/>
        <v>44800000</v>
      </c>
      <c r="T27" s="87">
        <f t="shared" si="14"/>
        <v>129800000</v>
      </c>
      <c r="U27" s="88">
        <f t="shared" si="14"/>
        <v>129800000</v>
      </c>
      <c r="V27" s="88">
        <f t="shared" si="14"/>
        <v>129800000</v>
      </c>
      <c r="W27" s="88">
        <f t="shared" si="14"/>
        <v>129800000</v>
      </c>
      <c r="X27" s="88">
        <f t="shared" si="14"/>
        <v>129800000</v>
      </c>
      <c r="Y27" s="88">
        <f t="shared" si="14"/>
        <v>129800000</v>
      </c>
      <c r="Z27" s="88">
        <f t="shared" si="14"/>
        <v>129800000</v>
      </c>
      <c r="AA27" s="88">
        <f t="shared" si="14"/>
        <v>129800000</v>
      </c>
      <c r="AB27" s="88">
        <f t="shared" si="14"/>
        <v>129800000</v>
      </c>
      <c r="AC27" s="88">
        <f t="shared" si="14"/>
        <v>129800000</v>
      </c>
      <c r="AD27" s="88">
        <f t="shared" si="14"/>
        <v>129800000</v>
      </c>
      <c r="AE27" s="88">
        <f t="shared" si="14"/>
        <v>129800000</v>
      </c>
      <c r="AF27" s="87">
        <f t="shared" si="14"/>
        <v>498600000</v>
      </c>
      <c r="AG27" s="88">
        <f t="shared" si="14"/>
        <v>498600000</v>
      </c>
      <c r="AH27" s="88">
        <f t="shared" si="14"/>
        <v>498600000</v>
      </c>
      <c r="AI27" s="88">
        <f t="shared" si="14"/>
        <v>498600000</v>
      </c>
      <c r="AJ27" s="88">
        <f t="shared" si="14"/>
        <v>498600000</v>
      </c>
      <c r="AK27" s="88">
        <f t="shared" si="14"/>
        <v>498600000</v>
      </c>
      <c r="AL27" s="88">
        <f t="shared" si="14"/>
        <v>498600000</v>
      </c>
      <c r="AM27" s="88">
        <f t="shared" si="14"/>
        <v>498600000</v>
      </c>
      <c r="AN27" s="88">
        <f t="shared" si="14"/>
        <v>498600000</v>
      </c>
      <c r="AO27" s="88">
        <f t="shared" si="14"/>
        <v>498600000</v>
      </c>
      <c r="AP27" s="88">
        <f t="shared" si="14"/>
        <v>498600000</v>
      </c>
      <c r="AQ27" s="89">
        <f t="shared" si="14"/>
        <v>498600000</v>
      </c>
    </row>
    <row r="28" ht="15.75" customHeight="1">
      <c r="A28" s="2"/>
      <c r="B28" s="90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</row>
    <row r="29" ht="15.75" customHeight="1">
      <c r="A29" s="2"/>
      <c r="B29" s="90"/>
      <c r="C29" s="90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</row>
    <row r="30" ht="16.5" customHeight="1">
      <c r="A30" s="6"/>
      <c r="B30" s="70" t="s">
        <v>18</v>
      </c>
      <c r="C30" s="70"/>
      <c r="D30" s="70"/>
      <c r="E30" s="75"/>
      <c r="F30" s="76" t="s">
        <v>65</v>
      </c>
      <c r="G30" s="77"/>
      <c r="H30" s="39">
        <v>1.0</v>
      </c>
      <c r="I30" s="39">
        <v>1.0</v>
      </c>
      <c r="J30" s="39">
        <v>1.0</v>
      </c>
      <c r="K30" s="39">
        <v>1.0</v>
      </c>
      <c r="L30" s="39">
        <v>1.0</v>
      </c>
      <c r="M30" s="39">
        <v>1.0</v>
      </c>
      <c r="N30" s="39">
        <v>1.0</v>
      </c>
      <c r="O30" s="39">
        <v>1.0</v>
      </c>
      <c r="P30" s="39">
        <v>1.0</v>
      </c>
      <c r="Q30" s="39">
        <v>1.0</v>
      </c>
      <c r="R30" s="39">
        <v>1.0</v>
      </c>
      <c r="S30" s="39">
        <v>1.0</v>
      </c>
      <c r="T30" s="39">
        <v>2.0</v>
      </c>
      <c r="U30" s="39">
        <v>2.0</v>
      </c>
      <c r="V30" s="39">
        <v>2.0</v>
      </c>
      <c r="W30" s="39">
        <v>2.0</v>
      </c>
      <c r="X30" s="39">
        <v>2.0</v>
      </c>
      <c r="Y30" s="39">
        <v>2.0</v>
      </c>
      <c r="Z30" s="39">
        <v>2.0</v>
      </c>
      <c r="AA30" s="39">
        <v>2.0</v>
      </c>
      <c r="AB30" s="39">
        <v>2.0</v>
      </c>
      <c r="AC30" s="39">
        <v>2.0</v>
      </c>
      <c r="AD30" s="39">
        <v>2.0</v>
      </c>
      <c r="AE30" s="39">
        <v>2.0</v>
      </c>
      <c r="AF30" s="39">
        <v>3.0</v>
      </c>
      <c r="AG30" s="39">
        <v>3.0</v>
      </c>
      <c r="AH30" s="39">
        <v>3.0</v>
      </c>
      <c r="AI30" s="39">
        <v>3.0</v>
      </c>
      <c r="AJ30" s="39">
        <v>3.0</v>
      </c>
      <c r="AK30" s="39">
        <v>3.0</v>
      </c>
      <c r="AL30" s="39">
        <v>3.0</v>
      </c>
      <c r="AM30" s="39">
        <v>3.0</v>
      </c>
      <c r="AN30" s="39">
        <v>3.0</v>
      </c>
      <c r="AO30" s="39">
        <v>3.0</v>
      </c>
      <c r="AP30" s="39">
        <v>3.0</v>
      </c>
      <c r="AQ30" s="71">
        <v>3.0</v>
      </c>
    </row>
    <row r="31" ht="16.5" customHeight="1">
      <c r="A31" s="6"/>
      <c r="B31" s="70" t="s">
        <v>72</v>
      </c>
      <c r="C31" s="70"/>
      <c r="D31" s="70"/>
      <c r="E31" s="78" t="s">
        <v>66</v>
      </c>
      <c r="F31" s="78" t="s">
        <v>67</v>
      </c>
      <c r="G31" s="78" t="s">
        <v>68</v>
      </c>
      <c r="H31" s="44">
        <v>1.0</v>
      </c>
      <c r="I31" s="44">
        <v>2.0</v>
      </c>
      <c r="J31" s="44">
        <v>3.0</v>
      </c>
      <c r="K31" s="44">
        <v>4.0</v>
      </c>
      <c r="L31" s="39">
        <v>5.0</v>
      </c>
      <c r="M31" s="44">
        <v>6.0</v>
      </c>
      <c r="N31" s="44">
        <v>7.0</v>
      </c>
      <c r="O31" s="44">
        <v>8.0</v>
      </c>
      <c r="P31" s="44">
        <v>9.0</v>
      </c>
      <c r="Q31" s="39">
        <v>10.0</v>
      </c>
      <c r="R31" s="44">
        <v>11.0</v>
      </c>
      <c r="S31" s="44">
        <v>12.0</v>
      </c>
      <c r="T31" s="44">
        <v>13.0</v>
      </c>
      <c r="U31" s="39">
        <v>14.0</v>
      </c>
      <c r="V31" s="44">
        <v>15.0</v>
      </c>
      <c r="W31" s="44">
        <v>16.0</v>
      </c>
      <c r="X31" s="44">
        <v>17.0</v>
      </c>
      <c r="Y31" s="39">
        <v>18.0</v>
      </c>
      <c r="Z31" s="44">
        <v>19.0</v>
      </c>
      <c r="AA31" s="44">
        <v>20.0</v>
      </c>
      <c r="AB31" s="44">
        <v>21.0</v>
      </c>
      <c r="AC31" s="39">
        <v>22.0</v>
      </c>
      <c r="AD31" s="44">
        <v>23.0</v>
      </c>
      <c r="AE31" s="44">
        <v>24.0</v>
      </c>
      <c r="AF31" s="44">
        <v>25.0</v>
      </c>
      <c r="AG31" s="39">
        <v>26.0</v>
      </c>
      <c r="AH31" s="44">
        <v>27.0</v>
      </c>
      <c r="AI31" s="44">
        <v>28.0</v>
      </c>
      <c r="AJ31" s="44">
        <v>29.0</v>
      </c>
      <c r="AK31" s="39">
        <v>30.0</v>
      </c>
      <c r="AL31" s="44">
        <v>31.0</v>
      </c>
      <c r="AM31" s="44">
        <v>32.0</v>
      </c>
      <c r="AN31" s="44">
        <v>33.0</v>
      </c>
      <c r="AO31" s="39">
        <v>34.0</v>
      </c>
      <c r="AP31" s="44">
        <v>35.0</v>
      </c>
      <c r="AQ31" s="72">
        <v>36.0</v>
      </c>
    </row>
    <row r="32" ht="15.75" customHeight="1">
      <c r="A32" s="1"/>
      <c r="B32" s="45"/>
      <c r="C32" s="38" t="str">
        <f>'3 Расходы'!B8</f>
        <v>Аренда помещения</v>
      </c>
      <c r="D32" s="46"/>
      <c r="E32" s="47">
        <f t="shared" ref="E32:E47" si="15">SUMIFS(32:32,$4:$4,"1")</f>
        <v>50400000</v>
      </c>
      <c r="F32" s="47">
        <f t="shared" ref="F32:F47" si="16">SUMIFS(32:32,$4:$4,"2")</f>
        <v>50400000</v>
      </c>
      <c r="G32" s="47">
        <f t="shared" ref="G32:G47" si="17">SUMIFS(32:32,$4:$4,"3")</f>
        <v>50400000</v>
      </c>
      <c r="H32" s="49">
        <f>'3 Расходы'!F8</f>
        <v>4200000</v>
      </c>
      <c r="I32" s="50">
        <f>'3 Расходы'!G8</f>
        <v>4200000</v>
      </c>
      <c r="J32" s="50">
        <f>'3 Расходы'!H8</f>
        <v>4200000</v>
      </c>
      <c r="K32" s="50">
        <f>'3 Расходы'!I8</f>
        <v>4200000</v>
      </c>
      <c r="L32" s="50">
        <f>'3 Расходы'!J8</f>
        <v>4200000</v>
      </c>
      <c r="M32" s="50">
        <f>'3 Расходы'!K8</f>
        <v>4200000</v>
      </c>
      <c r="N32" s="50">
        <f>'3 Расходы'!L8</f>
        <v>4200000</v>
      </c>
      <c r="O32" s="50">
        <f>'3 Расходы'!M8</f>
        <v>4200000</v>
      </c>
      <c r="P32" s="50">
        <f>'3 Расходы'!N8</f>
        <v>4200000</v>
      </c>
      <c r="Q32" s="50">
        <f>'3 Расходы'!O8</f>
        <v>4200000</v>
      </c>
      <c r="R32" s="50">
        <f>'3 Расходы'!P8</f>
        <v>4200000</v>
      </c>
      <c r="S32" s="50">
        <f>'3 Расходы'!Q8</f>
        <v>4200000</v>
      </c>
      <c r="T32" s="49">
        <f>'3 Расходы'!R8</f>
        <v>4200000</v>
      </c>
      <c r="U32" s="50">
        <f>'3 Расходы'!S8</f>
        <v>4200000</v>
      </c>
      <c r="V32" s="50">
        <f>'3 Расходы'!T8</f>
        <v>4200000</v>
      </c>
      <c r="W32" s="50">
        <f>'3 Расходы'!U8</f>
        <v>4200000</v>
      </c>
      <c r="X32" s="50">
        <f>'3 Расходы'!V8</f>
        <v>4200000</v>
      </c>
      <c r="Y32" s="50">
        <f>'3 Расходы'!W8</f>
        <v>4200000</v>
      </c>
      <c r="Z32" s="50">
        <f>'3 Расходы'!X8</f>
        <v>4200000</v>
      </c>
      <c r="AA32" s="50">
        <f>'3 Расходы'!Y8</f>
        <v>4200000</v>
      </c>
      <c r="AB32" s="50">
        <f>'3 Расходы'!Z8</f>
        <v>4200000</v>
      </c>
      <c r="AC32" s="50">
        <f>'3 Расходы'!AA8</f>
        <v>4200000</v>
      </c>
      <c r="AD32" s="50">
        <f>'3 Расходы'!AB8</f>
        <v>4200000</v>
      </c>
      <c r="AE32" s="50">
        <f>'3 Расходы'!AC8</f>
        <v>4200000</v>
      </c>
      <c r="AF32" s="49">
        <f>'3 Расходы'!AD8</f>
        <v>4200000</v>
      </c>
      <c r="AG32" s="50">
        <f>'3 Расходы'!AE8</f>
        <v>4200000</v>
      </c>
      <c r="AH32" s="50">
        <f>'3 Расходы'!AF8</f>
        <v>4200000</v>
      </c>
      <c r="AI32" s="50">
        <f>'3 Расходы'!AG8</f>
        <v>4200000</v>
      </c>
      <c r="AJ32" s="50">
        <f>'3 Расходы'!AH8</f>
        <v>4200000</v>
      </c>
      <c r="AK32" s="50">
        <f>'3 Расходы'!AI8</f>
        <v>4200000</v>
      </c>
      <c r="AL32" s="50">
        <f>'3 Расходы'!AJ8</f>
        <v>4200000</v>
      </c>
      <c r="AM32" s="50">
        <f>'3 Расходы'!AK8</f>
        <v>4200000</v>
      </c>
      <c r="AN32" s="50">
        <f>'3 Расходы'!AL8</f>
        <v>4200000</v>
      </c>
      <c r="AO32" s="50">
        <f>'3 Расходы'!AM8</f>
        <v>4200000</v>
      </c>
      <c r="AP32" s="50">
        <f>'3 Расходы'!AN8</f>
        <v>4200000</v>
      </c>
      <c r="AQ32" s="51">
        <f>'3 Расходы'!AO8</f>
        <v>4200000</v>
      </c>
    </row>
    <row r="33" ht="15.75" customHeight="1">
      <c r="A33" s="1"/>
      <c r="B33" s="45"/>
      <c r="C33" s="38" t="str">
        <f>'3 Расходы'!B9</f>
        <v>Зарплата_производство</v>
      </c>
      <c r="D33" s="46"/>
      <c r="E33" s="47">
        <f t="shared" si="15"/>
        <v>360000</v>
      </c>
      <c r="F33" s="47">
        <f t="shared" si="16"/>
        <v>600000</v>
      </c>
      <c r="G33" s="47">
        <f t="shared" si="17"/>
        <v>720000</v>
      </c>
      <c r="H33" s="49">
        <f>'3 Расходы'!F9</f>
        <v>30000</v>
      </c>
      <c r="I33" s="50">
        <f>'3 Расходы'!G9</f>
        <v>30000</v>
      </c>
      <c r="J33" s="50">
        <f>'3 Расходы'!H9</f>
        <v>30000</v>
      </c>
      <c r="K33" s="50">
        <f>'3 Расходы'!I9</f>
        <v>30000</v>
      </c>
      <c r="L33" s="50">
        <f>'3 Расходы'!J9</f>
        <v>30000</v>
      </c>
      <c r="M33" s="50">
        <f>'3 Расходы'!K9</f>
        <v>30000</v>
      </c>
      <c r="N33" s="50">
        <f>'3 Расходы'!L9</f>
        <v>30000</v>
      </c>
      <c r="O33" s="50">
        <f>'3 Расходы'!M9</f>
        <v>30000</v>
      </c>
      <c r="P33" s="50">
        <f>'3 Расходы'!N9</f>
        <v>30000</v>
      </c>
      <c r="Q33" s="50">
        <f>'3 Расходы'!O9</f>
        <v>30000</v>
      </c>
      <c r="R33" s="50">
        <f>'3 Расходы'!P9</f>
        <v>30000</v>
      </c>
      <c r="S33" s="50">
        <f>'3 Расходы'!Q9</f>
        <v>30000</v>
      </c>
      <c r="T33" s="49">
        <f>'3 Расходы'!R9</f>
        <v>50000</v>
      </c>
      <c r="U33" s="50">
        <f>'3 Расходы'!S9</f>
        <v>50000</v>
      </c>
      <c r="V33" s="50">
        <f>'3 Расходы'!T9</f>
        <v>50000</v>
      </c>
      <c r="W33" s="50">
        <f>'3 Расходы'!U9</f>
        <v>50000</v>
      </c>
      <c r="X33" s="50">
        <f>'3 Расходы'!V9</f>
        <v>50000</v>
      </c>
      <c r="Y33" s="50">
        <f>'3 Расходы'!W9</f>
        <v>50000</v>
      </c>
      <c r="Z33" s="50">
        <f>'3 Расходы'!X9</f>
        <v>50000</v>
      </c>
      <c r="AA33" s="50">
        <f>'3 Расходы'!Y9</f>
        <v>50000</v>
      </c>
      <c r="AB33" s="50">
        <f>'3 Расходы'!Z9</f>
        <v>50000</v>
      </c>
      <c r="AC33" s="50">
        <f>'3 Расходы'!AA9</f>
        <v>50000</v>
      </c>
      <c r="AD33" s="50">
        <f>'3 Расходы'!AB9</f>
        <v>50000</v>
      </c>
      <c r="AE33" s="50">
        <f>'3 Расходы'!AC9</f>
        <v>50000</v>
      </c>
      <c r="AF33" s="49">
        <f>'3 Расходы'!AD9</f>
        <v>60000</v>
      </c>
      <c r="AG33" s="50">
        <f>'3 Расходы'!AE9</f>
        <v>60000</v>
      </c>
      <c r="AH33" s="50">
        <f>'3 Расходы'!AF9</f>
        <v>60000</v>
      </c>
      <c r="AI33" s="50">
        <f>'3 Расходы'!AG9</f>
        <v>60000</v>
      </c>
      <c r="AJ33" s="50">
        <f>'3 Расходы'!AH9</f>
        <v>60000</v>
      </c>
      <c r="AK33" s="50">
        <f>'3 Расходы'!AI9</f>
        <v>60000</v>
      </c>
      <c r="AL33" s="50">
        <f>'3 Расходы'!AJ9</f>
        <v>60000</v>
      </c>
      <c r="AM33" s="50">
        <f>'3 Расходы'!AK9</f>
        <v>60000</v>
      </c>
      <c r="AN33" s="50">
        <f>'3 Расходы'!AL9</f>
        <v>60000</v>
      </c>
      <c r="AO33" s="50">
        <f>'3 Расходы'!AM9</f>
        <v>60000</v>
      </c>
      <c r="AP33" s="50">
        <f>'3 Расходы'!AN9</f>
        <v>60000</v>
      </c>
      <c r="AQ33" s="51">
        <f>'3 Расходы'!AO9</f>
        <v>60000</v>
      </c>
    </row>
    <row r="34" ht="15.75" customHeight="1">
      <c r="A34" s="1"/>
      <c r="B34" s="45"/>
      <c r="C34" s="38" t="str">
        <f>'3 Расходы'!B10</f>
        <v>Зарплата_продажи</v>
      </c>
      <c r="D34" s="46"/>
      <c r="E34" s="47">
        <f t="shared" si="15"/>
        <v>540000</v>
      </c>
      <c r="F34" s="47">
        <f t="shared" si="16"/>
        <v>540000</v>
      </c>
      <c r="G34" s="47">
        <f t="shared" si="17"/>
        <v>600000</v>
      </c>
      <c r="H34" s="49">
        <f>'3 Расходы'!F10</f>
        <v>45000</v>
      </c>
      <c r="I34" s="50">
        <f>'3 Расходы'!G10</f>
        <v>45000</v>
      </c>
      <c r="J34" s="50">
        <f>'3 Расходы'!H10</f>
        <v>45000</v>
      </c>
      <c r="K34" s="50">
        <f>'3 Расходы'!I10</f>
        <v>45000</v>
      </c>
      <c r="L34" s="50">
        <f>'3 Расходы'!J10</f>
        <v>45000</v>
      </c>
      <c r="M34" s="50">
        <f>'3 Расходы'!K10</f>
        <v>45000</v>
      </c>
      <c r="N34" s="50">
        <f>'3 Расходы'!L10</f>
        <v>45000</v>
      </c>
      <c r="O34" s="50">
        <f>'3 Расходы'!M10</f>
        <v>45000</v>
      </c>
      <c r="P34" s="50">
        <f>'3 Расходы'!N10</f>
        <v>45000</v>
      </c>
      <c r="Q34" s="50">
        <f>'3 Расходы'!O10</f>
        <v>45000</v>
      </c>
      <c r="R34" s="50">
        <f>'3 Расходы'!P10</f>
        <v>45000</v>
      </c>
      <c r="S34" s="50">
        <f>'3 Расходы'!Q10</f>
        <v>45000</v>
      </c>
      <c r="T34" s="49">
        <f>'3 Расходы'!R10</f>
        <v>45000</v>
      </c>
      <c r="U34" s="50">
        <f>'3 Расходы'!S10</f>
        <v>45000</v>
      </c>
      <c r="V34" s="50">
        <f>'3 Расходы'!T10</f>
        <v>45000</v>
      </c>
      <c r="W34" s="50">
        <f>'3 Расходы'!U10</f>
        <v>45000</v>
      </c>
      <c r="X34" s="50">
        <f>'3 Расходы'!V10</f>
        <v>45000</v>
      </c>
      <c r="Y34" s="50">
        <f>'3 Расходы'!W10</f>
        <v>45000</v>
      </c>
      <c r="Z34" s="50">
        <f>'3 Расходы'!X10</f>
        <v>45000</v>
      </c>
      <c r="AA34" s="50">
        <f>'3 Расходы'!Y10</f>
        <v>45000</v>
      </c>
      <c r="AB34" s="50">
        <f>'3 Расходы'!Z10</f>
        <v>45000</v>
      </c>
      <c r="AC34" s="50">
        <f>'3 Расходы'!AA10</f>
        <v>45000</v>
      </c>
      <c r="AD34" s="50">
        <f>'3 Расходы'!AB10</f>
        <v>45000</v>
      </c>
      <c r="AE34" s="50">
        <f>'3 Расходы'!AC10</f>
        <v>45000</v>
      </c>
      <c r="AF34" s="49">
        <f>'3 Расходы'!AD10</f>
        <v>50000</v>
      </c>
      <c r="AG34" s="50">
        <f>'3 Расходы'!AE10</f>
        <v>50000</v>
      </c>
      <c r="AH34" s="50">
        <f>'3 Расходы'!AF10</f>
        <v>50000</v>
      </c>
      <c r="AI34" s="50">
        <f>'3 Расходы'!AG10</f>
        <v>50000</v>
      </c>
      <c r="AJ34" s="50">
        <f>'3 Расходы'!AH10</f>
        <v>50000</v>
      </c>
      <c r="AK34" s="50">
        <f>'3 Расходы'!AI10</f>
        <v>50000</v>
      </c>
      <c r="AL34" s="50">
        <f>'3 Расходы'!AJ10</f>
        <v>50000</v>
      </c>
      <c r="AM34" s="50">
        <f>'3 Расходы'!AK10</f>
        <v>50000</v>
      </c>
      <c r="AN34" s="50">
        <f>'3 Расходы'!AL10</f>
        <v>50000</v>
      </c>
      <c r="AO34" s="50">
        <f>'3 Расходы'!AM10</f>
        <v>50000</v>
      </c>
      <c r="AP34" s="50">
        <f>'3 Расходы'!AN10</f>
        <v>50000</v>
      </c>
      <c r="AQ34" s="51">
        <f>'3 Расходы'!AO10</f>
        <v>50000</v>
      </c>
    </row>
    <row r="35" ht="15.75" customHeight="1">
      <c r="A35" s="1"/>
      <c r="B35" s="45"/>
      <c r="C35" s="38" t="str">
        <f>'3 Расходы'!B11</f>
        <v>Зарплата_управление</v>
      </c>
      <c r="D35" s="46"/>
      <c r="E35" s="47">
        <f t="shared" si="15"/>
        <v>960000</v>
      </c>
      <c r="F35" s="47">
        <f t="shared" si="16"/>
        <v>1560000</v>
      </c>
      <c r="G35" s="47">
        <f t="shared" si="17"/>
        <v>3000000</v>
      </c>
      <c r="H35" s="49">
        <f>'3 Расходы'!F11</f>
        <v>80000</v>
      </c>
      <c r="I35" s="50">
        <f>'3 Расходы'!G11</f>
        <v>80000</v>
      </c>
      <c r="J35" s="50">
        <f>'3 Расходы'!H11</f>
        <v>80000</v>
      </c>
      <c r="K35" s="50">
        <f>'3 Расходы'!I11</f>
        <v>80000</v>
      </c>
      <c r="L35" s="50">
        <f>'3 Расходы'!J11</f>
        <v>80000</v>
      </c>
      <c r="M35" s="50">
        <f>'3 Расходы'!K11</f>
        <v>80000</v>
      </c>
      <c r="N35" s="50">
        <f>'3 Расходы'!L11</f>
        <v>80000</v>
      </c>
      <c r="O35" s="50">
        <f>'3 Расходы'!M11</f>
        <v>80000</v>
      </c>
      <c r="P35" s="50">
        <f>'3 Расходы'!N11</f>
        <v>80000</v>
      </c>
      <c r="Q35" s="50">
        <f>'3 Расходы'!O11</f>
        <v>80000</v>
      </c>
      <c r="R35" s="50">
        <f>'3 Расходы'!P11</f>
        <v>80000</v>
      </c>
      <c r="S35" s="50">
        <f>'3 Расходы'!Q11</f>
        <v>80000</v>
      </c>
      <c r="T35" s="49">
        <f>'3 Расходы'!R11</f>
        <v>130000</v>
      </c>
      <c r="U35" s="50">
        <f>'3 Расходы'!S11</f>
        <v>130000</v>
      </c>
      <c r="V35" s="50">
        <f>'3 Расходы'!T11</f>
        <v>130000</v>
      </c>
      <c r="W35" s="50">
        <f>'3 Расходы'!U11</f>
        <v>130000</v>
      </c>
      <c r="X35" s="50">
        <f>'3 Расходы'!V11</f>
        <v>130000</v>
      </c>
      <c r="Y35" s="50">
        <f>'3 Расходы'!W11</f>
        <v>130000</v>
      </c>
      <c r="Z35" s="50">
        <f>'3 Расходы'!X11</f>
        <v>130000</v>
      </c>
      <c r="AA35" s="50">
        <f>'3 Расходы'!Y11</f>
        <v>130000</v>
      </c>
      <c r="AB35" s="50">
        <f>'3 Расходы'!Z11</f>
        <v>130000</v>
      </c>
      <c r="AC35" s="50">
        <f>'3 Расходы'!AA11</f>
        <v>130000</v>
      </c>
      <c r="AD35" s="50">
        <f>'3 Расходы'!AB11</f>
        <v>130000</v>
      </c>
      <c r="AE35" s="50">
        <f>'3 Расходы'!AC11</f>
        <v>130000</v>
      </c>
      <c r="AF35" s="49">
        <f>'3 Расходы'!AD11</f>
        <v>250000</v>
      </c>
      <c r="AG35" s="50">
        <f>'3 Расходы'!AE11</f>
        <v>250000</v>
      </c>
      <c r="AH35" s="50">
        <f>'3 Расходы'!AF11</f>
        <v>250000</v>
      </c>
      <c r="AI35" s="50">
        <f>'3 Расходы'!AG11</f>
        <v>250000</v>
      </c>
      <c r="AJ35" s="50">
        <f>'3 Расходы'!AH11</f>
        <v>250000</v>
      </c>
      <c r="AK35" s="50">
        <f>'3 Расходы'!AI11</f>
        <v>250000</v>
      </c>
      <c r="AL35" s="50">
        <f>'3 Расходы'!AJ11</f>
        <v>250000</v>
      </c>
      <c r="AM35" s="50">
        <f>'3 Расходы'!AK11</f>
        <v>250000</v>
      </c>
      <c r="AN35" s="50">
        <f>'3 Расходы'!AL11</f>
        <v>250000</v>
      </c>
      <c r="AO35" s="50">
        <f>'3 Расходы'!AM11</f>
        <v>250000</v>
      </c>
      <c r="AP35" s="50">
        <f>'3 Расходы'!AN11</f>
        <v>250000</v>
      </c>
      <c r="AQ35" s="51">
        <f>'3 Расходы'!AO11</f>
        <v>250000</v>
      </c>
    </row>
    <row r="36" ht="15.75" customHeight="1">
      <c r="A36" s="1"/>
      <c r="B36" s="45"/>
      <c r="C36" s="38" t="str">
        <f>'3 Расходы'!B12</f>
        <v>Закупка материалов (оборудование)</v>
      </c>
      <c r="D36" s="46"/>
      <c r="E36" s="47">
        <f t="shared" si="15"/>
        <v>2400000</v>
      </c>
      <c r="F36" s="47">
        <f t="shared" si="16"/>
        <v>2400000</v>
      </c>
      <c r="G36" s="47">
        <f t="shared" si="17"/>
        <v>2400000</v>
      </c>
      <c r="H36" s="49">
        <f>'3 Расходы'!F12</f>
        <v>200000</v>
      </c>
      <c r="I36" s="50">
        <f>'3 Расходы'!G12</f>
        <v>200000</v>
      </c>
      <c r="J36" s="50">
        <f>'3 Расходы'!H12</f>
        <v>200000</v>
      </c>
      <c r="K36" s="50">
        <f>'3 Расходы'!I12</f>
        <v>200000</v>
      </c>
      <c r="L36" s="50">
        <f>'3 Расходы'!J12</f>
        <v>200000</v>
      </c>
      <c r="M36" s="50">
        <f>'3 Расходы'!K12</f>
        <v>200000</v>
      </c>
      <c r="N36" s="50">
        <f>'3 Расходы'!L12</f>
        <v>200000</v>
      </c>
      <c r="O36" s="50">
        <f>'3 Расходы'!M12</f>
        <v>200000</v>
      </c>
      <c r="P36" s="50">
        <f>'3 Расходы'!N12</f>
        <v>200000</v>
      </c>
      <c r="Q36" s="50">
        <f>'3 Расходы'!O12</f>
        <v>200000</v>
      </c>
      <c r="R36" s="50">
        <f>'3 Расходы'!P12</f>
        <v>200000</v>
      </c>
      <c r="S36" s="50">
        <f>'3 Расходы'!Q12</f>
        <v>200000</v>
      </c>
      <c r="T36" s="49">
        <f>'3 Расходы'!R12</f>
        <v>200000</v>
      </c>
      <c r="U36" s="50">
        <f>'3 Расходы'!S12</f>
        <v>200000</v>
      </c>
      <c r="V36" s="50">
        <f>'3 Расходы'!T12</f>
        <v>200000</v>
      </c>
      <c r="W36" s="50">
        <f>'3 Расходы'!U12</f>
        <v>200000</v>
      </c>
      <c r="X36" s="50">
        <f>'3 Расходы'!V12</f>
        <v>200000</v>
      </c>
      <c r="Y36" s="50">
        <f>'3 Расходы'!W12</f>
        <v>200000</v>
      </c>
      <c r="Z36" s="50">
        <f>'3 Расходы'!X12</f>
        <v>200000</v>
      </c>
      <c r="AA36" s="50">
        <f>'3 Расходы'!Y12</f>
        <v>200000</v>
      </c>
      <c r="AB36" s="50">
        <f>'3 Расходы'!Z12</f>
        <v>200000</v>
      </c>
      <c r="AC36" s="50">
        <f>'3 Расходы'!AA12</f>
        <v>200000</v>
      </c>
      <c r="AD36" s="50">
        <f>'3 Расходы'!AB12</f>
        <v>200000</v>
      </c>
      <c r="AE36" s="50">
        <f>'3 Расходы'!AC12</f>
        <v>200000</v>
      </c>
      <c r="AF36" s="49">
        <f>'3 Расходы'!AD12</f>
        <v>200000</v>
      </c>
      <c r="AG36" s="50">
        <f>'3 Расходы'!AE12</f>
        <v>200000</v>
      </c>
      <c r="AH36" s="50">
        <f>'3 Расходы'!AF12</f>
        <v>200000</v>
      </c>
      <c r="AI36" s="50">
        <f>'3 Расходы'!AG12</f>
        <v>200000</v>
      </c>
      <c r="AJ36" s="50">
        <f>'3 Расходы'!AH12</f>
        <v>200000</v>
      </c>
      <c r="AK36" s="50">
        <f>'3 Расходы'!AI12</f>
        <v>200000</v>
      </c>
      <c r="AL36" s="50">
        <f>'3 Расходы'!AJ12</f>
        <v>200000</v>
      </c>
      <c r="AM36" s="50">
        <f>'3 Расходы'!AK12</f>
        <v>200000</v>
      </c>
      <c r="AN36" s="50">
        <f>'3 Расходы'!AL12</f>
        <v>200000</v>
      </c>
      <c r="AO36" s="50">
        <f>'3 Расходы'!AM12</f>
        <v>200000</v>
      </c>
      <c r="AP36" s="50">
        <f>'3 Расходы'!AN12</f>
        <v>200000</v>
      </c>
      <c r="AQ36" s="51">
        <f>'3 Расходы'!AO12</f>
        <v>200000</v>
      </c>
    </row>
    <row r="37" ht="15.75" customHeight="1">
      <c r="A37" s="1"/>
      <c r="B37" s="45"/>
      <c r="C37" s="38" t="str">
        <f>'3 Расходы'!B13</f>
        <v>Маркетинговые расходы</v>
      </c>
      <c r="D37" s="46"/>
      <c r="E37" s="47">
        <f t="shared" si="15"/>
        <v>1200000</v>
      </c>
      <c r="F37" s="47">
        <f t="shared" si="16"/>
        <v>3000000</v>
      </c>
      <c r="G37" s="47">
        <f t="shared" si="17"/>
        <v>4800000</v>
      </c>
      <c r="H37" s="49">
        <f>'3 Расходы'!F13</f>
        <v>100000</v>
      </c>
      <c r="I37" s="50">
        <f>'3 Расходы'!G13</f>
        <v>100000</v>
      </c>
      <c r="J37" s="50">
        <f>'3 Расходы'!H13</f>
        <v>100000</v>
      </c>
      <c r="K37" s="50">
        <f>'3 Расходы'!I13</f>
        <v>100000</v>
      </c>
      <c r="L37" s="50">
        <f>'3 Расходы'!J13</f>
        <v>100000</v>
      </c>
      <c r="M37" s="50">
        <f>'3 Расходы'!K13</f>
        <v>100000</v>
      </c>
      <c r="N37" s="50">
        <f>'3 Расходы'!L13</f>
        <v>100000</v>
      </c>
      <c r="O37" s="50">
        <f>'3 Расходы'!M13</f>
        <v>100000</v>
      </c>
      <c r="P37" s="50">
        <f>'3 Расходы'!N13</f>
        <v>100000</v>
      </c>
      <c r="Q37" s="50">
        <f>'3 Расходы'!O13</f>
        <v>100000</v>
      </c>
      <c r="R37" s="50">
        <f>'3 Расходы'!P13</f>
        <v>100000</v>
      </c>
      <c r="S37" s="50">
        <f>'3 Расходы'!Q13</f>
        <v>100000</v>
      </c>
      <c r="T37" s="49">
        <f>'3 Расходы'!R13</f>
        <v>250000</v>
      </c>
      <c r="U37" s="50">
        <f>'3 Расходы'!S13</f>
        <v>250000</v>
      </c>
      <c r="V37" s="50">
        <f>'3 Расходы'!T13</f>
        <v>250000</v>
      </c>
      <c r="W37" s="50">
        <f>'3 Расходы'!U13</f>
        <v>250000</v>
      </c>
      <c r="X37" s="50">
        <f>'3 Расходы'!V13</f>
        <v>250000</v>
      </c>
      <c r="Y37" s="50">
        <f>'3 Расходы'!W13</f>
        <v>250000</v>
      </c>
      <c r="Z37" s="50">
        <f>'3 Расходы'!X13</f>
        <v>250000</v>
      </c>
      <c r="AA37" s="50">
        <f>'3 Расходы'!Y13</f>
        <v>250000</v>
      </c>
      <c r="AB37" s="50">
        <f>'3 Расходы'!Z13</f>
        <v>250000</v>
      </c>
      <c r="AC37" s="50">
        <f>'3 Расходы'!AA13</f>
        <v>250000</v>
      </c>
      <c r="AD37" s="50">
        <f>'3 Расходы'!AB13</f>
        <v>250000</v>
      </c>
      <c r="AE37" s="50">
        <f>'3 Расходы'!AC13</f>
        <v>250000</v>
      </c>
      <c r="AF37" s="49">
        <f>'3 Расходы'!AD13</f>
        <v>400000</v>
      </c>
      <c r="AG37" s="50">
        <f>'3 Расходы'!AE13</f>
        <v>400000</v>
      </c>
      <c r="AH37" s="50">
        <f>'3 Расходы'!AF13</f>
        <v>400000</v>
      </c>
      <c r="AI37" s="50">
        <f>'3 Расходы'!AG13</f>
        <v>400000</v>
      </c>
      <c r="AJ37" s="50">
        <f>'3 Расходы'!AH13</f>
        <v>400000</v>
      </c>
      <c r="AK37" s="50">
        <f>'3 Расходы'!AI13</f>
        <v>400000</v>
      </c>
      <c r="AL37" s="50">
        <f>'3 Расходы'!AJ13</f>
        <v>400000</v>
      </c>
      <c r="AM37" s="50">
        <f>'3 Расходы'!AK13</f>
        <v>400000</v>
      </c>
      <c r="AN37" s="50">
        <f>'3 Расходы'!AL13</f>
        <v>400000</v>
      </c>
      <c r="AO37" s="50">
        <f>'3 Расходы'!AM13</f>
        <v>400000</v>
      </c>
      <c r="AP37" s="50">
        <f>'3 Расходы'!AN13</f>
        <v>400000</v>
      </c>
      <c r="AQ37" s="51">
        <f>'3 Расходы'!AO13</f>
        <v>400000</v>
      </c>
    </row>
    <row r="38" ht="15.75" customHeight="1">
      <c r="A38" s="1"/>
      <c r="B38" s="45"/>
      <c r="C38" s="38" t="str">
        <f>'3 Расходы'!B14</f>
        <v>Прочие расходы</v>
      </c>
      <c r="D38" s="46"/>
      <c r="E38" s="47">
        <f t="shared" si="15"/>
        <v>0</v>
      </c>
      <c r="F38" s="47">
        <f t="shared" si="16"/>
        <v>0</v>
      </c>
      <c r="G38" s="47">
        <f t="shared" si="17"/>
        <v>0</v>
      </c>
      <c r="H38" s="49">
        <f>'3 Расходы'!F14</f>
        <v>0</v>
      </c>
      <c r="I38" s="50">
        <f>'3 Расходы'!G14</f>
        <v>0</v>
      </c>
      <c r="J38" s="50">
        <f>'3 Расходы'!H14</f>
        <v>0</v>
      </c>
      <c r="K38" s="50">
        <f>'3 Расходы'!I14</f>
        <v>0</v>
      </c>
      <c r="L38" s="50">
        <f>'3 Расходы'!J14</f>
        <v>0</v>
      </c>
      <c r="M38" s="50">
        <f>'3 Расходы'!K14</f>
        <v>0</v>
      </c>
      <c r="N38" s="50">
        <f>'3 Расходы'!L14</f>
        <v>0</v>
      </c>
      <c r="O38" s="50">
        <f>'3 Расходы'!M14</f>
        <v>0</v>
      </c>
      <c r="P38" s="50">
        <f>'3 Расходы'!N14</f>
        <v>0</v>
      </c>
      <c r="Q38" s="50">
        <f>'3 Расходы'!O14</f>
        <v>0</v>
      </c>
      <c r="R38" s="50">
        <f>'3 Расходы'!P14</f>
        <v>0</v>
      </c>
      <c r="S38" s="50">
        <f>'3 Расходы'!Q14</f>
        <v>0</v>
      </c>
      <c r="T38" s="49">
        <f>'3 Расходы'!R14</f>
        <v>0</v>
      </c>
      <c r="U38" s="50">
        <f>'3 Расходы'!S14</f>
        <v>0</v>
      </c>
      <c r="V38" s="50">
        <f>'3 Расходы'!T14</f>
        <v>0</v>
      </c>
      <c r="W38" s="50">
        <f>'3 Расходы'!U14</f>
        <v>0</v>
      </c>
      <c r="X38" s="50">
        <f>'3 Расходы'!V14</f>
        <v>0</v>
      </c>
      <c r="Y38" s="50">
        <f>'3 Расходы'!W14</f>
        <v>0</v>
      </c>
      <c r="Z38" s="50">
        <f>'3 Расходы'!X14</f>
        <v>0</v>
      </c>
      <c r="AA38" s="50">
        <f>'3 Расходы'!Y14</f>
        <v>0</v>
      </c>
      <c r="AB38" s="50">
        <f>'3 Расходы'!Z14</f>
        <v>0</v>
      </c>
      <c r="AC38" s="50">
        <f>'3 Расходы'!AA14</f>
        <v>0</v>
      </c>
      <c r="AD38" s="50">
        <f>'3 Расходы'!AB14</f>
        <v>0</v>
      </c>
      <c r="AE38" s="50">
        <f>'3 Расходы'!AC14</f>
        <v>0</v>
      </c>
      <c r="AF38" s="49">
        <f>'3 Расходы'!AD14</f>
        <v>0</v>
      </c>
      <c r="AG38" s="50">
        <f>'3 Расходы'!AE14</f>
        <v>0</v>
      </c>
      <c r="AH38" s="50">
        <f>'3 Расходы'!AF14</f>
        <v>0</v>
      </c>
      <c r="AI38" s="50">
        <f>'3 Расходы'!AG14</f>
        <v>0</v>
      </c>
      <c r="AJ38" s="50">
        <f>'3 Расходы'!AH14</f>
        <v>0</v>
      </c>
      <c r="AK38" s="50">
        <f>'3 Расходы'!AI14</f>
        <v>0</v>
      </c>
      <c r="AL38" s="50">
        <f>'3 Расходы'!AJ14</f>
        <v>0</v>
      </c>
      <c r="AM38" s="50">
        <f>'3 Расходы'!AK14</f>
        <v>0</v>
      </c>
      <c r="AN38" s="50">
        <f>'3 Расходы'!AL14</f>
        <v>0</v>
      </c>
      <c r="AO38" s="50">
        <f>'3 Расходы'!AM14</f>
        <v>0</v>
      </c>
      <c r="AP38" s="50">
        <f>'3 Расходы'!AN14</f>
        <v>0</v>
      </c>
      <c r="AQ38" s="51">
        <f>'3 Расходы'!AO14</f>
        <v>0</v>
      </c>
    </row>
    <row r="39" ht="15.75" customHeight="1">
      <c r="A39" s="1"/>
      <c r="B39" s="45"/>
      <c r="C39" s="38" t="str">
        <f>'3 Расходы'!B15</f>
        <v>Расходы 2</v>
      </c>
      <c r="D39" s="46"/>
      <c r="E39" s="47">
        <f t="shared" si="15"/>
        <v>0</v>
      </c>
      <c r="F39" s="47">
        <f t="shared" si="16"/>
        <v>0</v>
      </c>
      <c r="G39" s="47">
        <f t="shared" si="17"/>
        <v>0</v>
      </c>
      <c r="H39" s="49">
        <f>'3 Расходы'!F15</f>
        <v>0</v>
      </c>
      <c r="I39" s="50">
        <f>'3 Расходы'!G15</f>
        <v>0</v>
      </c>
      <c r="J39" s="50">
        <f>'3 Расходы'!H15</f>
        <v>0</v>
      </c>
      <c r="K39" s="50">
        <f>'3 Расходы'!I15</f>
        <v>0</v>
      </c>
      <c r="L39" s="50">
        <f>'3 Расходы'!J15</f>
        <v>0</v>
      </c>
      <c r="M39" s="50">
        <f>'3 Расходы'!K15</f>
        <v>0</v>
      </c>
      <c r="N39" s="50">
        <f>'3 Расходы'!L15</f>
        <v>0</v>
      </c>
      <c r="O39" s="50">
        <f>'3 Расходы'!M15</f>
        <v>0</v>
      </c>
      <c r="P39" s="50">
        <f>'3 Расходы'!N15</f>
        <v>0</v>
      </c>
      <c r="Q39" s="50">
        <f>'3 Расходы'!O15</f>
        <v>0</v>
      </c>
      <c r="R39" s="50">
        <f>'3 Расходы'!P15</f>
        <v>0</v>
      </c>
      <c r="S39" s="50">
        <f>'3 Расходы'!Q15</f>
        <v>0</v>
      </c>
      <c r="T39" s="49">
        <f>'3 Расходы'!R15</f>
        <v>0</v>
      </c>
      <c r="U39" s="50">
        <f>'3 Расходы'!S15</f>
        <v>0</v>
      </c>
      <c r="V39" s="50">
        <f>'3 Расходы'!T15</f>
        <v>0</v>
      </c>
      <c r="W39" s="50">
        <f>'3 Расходы'!U15</f>
        <v>0</v>
      </c>
      <c r="X39" s="50">
        <f>'3 Расходы'!V15</f>
        <v>0</v>
      </c>
      <c r="Y39" s="50">
        <f>'3 Расходы'!W15</f>
        <v>0</v>
      </c>
      <c r="Z39" s="50">
        <f>'3 Расходы'!X15</f>
        <v>0</v>
      </c>
      <c r="AA39" s="50">
        <f>'3 Расходы'!Y15</f>
        <v>0</v>
      </c>
      <c r="AB39" s="50">
        <f>'3 Расходы'!Z15</f>
        <v>0</v>
      </c>
      <c r="AC39" s="50">
        <f>'3 Расходы'!AA15</f>
        <v>0</v>
      </c>
      <c r="AD39" s="50">
        <f>'3 Расходы'!AB15</f>
        <v>0</v>
      </c>
      <c r="AE39" s="50">
        <f>'3 Расходы'!AC15</f>
        <v>0</v>
      </c>
      <c r="AF39" s="49">
        <f>'3 Расходы'!AD15</f>
        <v>0</v>
      </c>
      <c r="AG39" s="50">
        <f>'3 Расходы'!AE15</f>
        <v>0</v>
      </c>
      <c r="AH39" s="50">
        <f>'3 Расходы'!AF15</f>
        <v>0</v>
      </c>
      <c r="AI39" s="50">
        <f>'3 Расходы'!AG15</f>
        <v>0</v>
      </c>
      <c r="AJ39" s="50">
        <f>'3 Расходы'!AH15</f>
        <v>0</v>
      </c>
      <c r="AK39" s="50">
        <f>'3 Расходы'!AI15</f>
        <v>0</v>
      </c>
      <c r="AL39" s="50">
        <f>'3 Расходы'!AJ15</f>
        <v>0</v>
      </c>
      <c r="AM39" s="50">
        <f>'3 Расходы'!AK15</f>
        <v>0</v>
      </c>
      <c r="AN39" s="50">
        <f>'3 Расходы'!AL15</f>
        <v>0</v>
      </c>
      <c r="AO39" s="50">
        <f>'3 Расходы'!AM15</f>
        <v>0</v>
      </c>
      <c r="AP39" s="50">
        <f>'3 Расходы'!AN15</f>
        <v>0</v>
      </c>
      <c r="AQ39" s="51">
        <f>'3 Расходы'!AO15</f>
        <v>0</v>
      </c>
    </row>
    <row r="40" ht="15.75" customHeight="1">
      <c r="A40" s="1"/>
      <c r="B40" s="45"/>
      <c r="C40" s="38" t="str">
        <f>'3 Расходы'!B16</f>
        <v>Расходы 3</v>
      </c>
      <c r="D40" s="46"/>
      <c r="E40" s="47">
        <f t="shared" si="15"/>
        <v>0</v>
      </c>
      <c r="F40" s="47">
        <f t="shared" si="16"/>
        <v>0</v>
      </c>
      <c r="G40" s="47">
        <f t="shared" si="17"/>
        <v>0</v>
      </c>
      <c r="H40" s="49">
        <f>'3 Расходы'!F16</f>
        <v>0</v>
      </c>
      <c r="I40" s="50">
        <f>'3 Расходы'!G16</f>
        <v>0</v>
      </c>
      <c r="J40" s="50">
        <f>'3 Расходы'!H16</f>
        <v>0</v>
      </c>
      <c r="K40" s="50">
        <f>'3 Расходы'!I16</f>
        <v>0</v>
      </c>
      <c r="L40" s="50">
        <f>'3 Расходы'!J16</f>
        <v>0</v>
      </c>
      <c r="M40" s="50">
        <f>'3 Расходы'!K16</f>
        <v>0</v>
      </c>
      <c r="N40" s="50">
        <f>'3 Расходы'!L16</f>
        <v>0</v>
      </c>
      <c r="O40" s="50">
        <f>'3 Расходы'!M16</f>
        <v>0</v>
      </c>
      <c r="P40" s="50">
        <f>'3 Расходы'!N16</f>
        <v>0</v>
      </c>
      <c r="Q40" s="50">
        <f>'3 Расходы'!O16</f>
        <v>0</v>
      </c>
      <c r="R40" s="50">
        <f>'3 Расходы'!P16</f>
        <v>0</v>
      </c>
      <c r="S40" s="50">
        <f>'3 Расходы'!Q16</f>
        <v>0</v>
      </c>
      <c r="T40" s="49">
        <f>'3 Расходы'!R16</f>
        <v>0</v>
      </c>
      <c r="U40" s="50">
        <f>'3 Расходы'!S16</f>
        <v>0</v>
      </c>
      <c r="V40" s="50">
        <f>'3 Расходы'!T16</f>
        <v>0</v>
      </c>
      <c r="W40" s="50">
        <f>'3 Расходы'!U16</f>
        <v>0</v>
      </c>
      <c r="X40" s="50">
        <f>'3 Расходы'!V16</f>
        <v>0</v>
      </c>
      <c r="Y40" s="50">
        <f>'3 Расходы'!W16</f>
        <v>0</v>
      </c>
      <c r="Z40" s="50">
        <f>'3 Расходы'!X16</f>
        <v>0</v>
      </c>
      <c r="AA40" s="50">
        <f>'3 Расходы'!Y16</f>
        <v>0</v>
      </c>
      <c r="AB40" s="50">
        <f>'3 Расходы'!Z16</f>
        <v>0</v>
      </c>
      <c r="AC40" s="50">
        <f>'3 Расходы'!AA16</f>
        <v>0</v>
      </c>
      <c r="AD40" s="50">
        <f>'3 Расходы'!AB16</f>
        <v>0</v>
      </c>
      <c r="AE40" s="50">
        <f>'3 Расходы'!AC16</f>
        <v>0</v>
      </c>
      <c r="AF40" s="49">
        <f>'3 Расходы'!AD16</f>
        <v>0</v>
      </c>
      <c r="AG40" s="50">
        <f>'3 Расходы'!AE16</f>
        <v>0</v>
      </c>
      <c r="AH40" s="50">
        <f>'3 Расходы'!AF16</f>
        <v>0</v>
      </c>
      <c r="AI40" s="50">
        <f>'3 Расходы'!AG16</f>
        <v>0</v>
      </c>
      <c r="AJ40" s="50">
        <f>'3 Расходы'!AH16</f>
        <v>0</v>
      </c>
      <c r="AK40" s="50">
        <f>'3 Расходы'!AI16</f>
        <v>0</v>
      </c>
      <c r="AL40" s="50">
        <f>'3 Расходы'!AJ16</f>
        <v>0</v>
      </c>
      <c r="AM40" s="50">
        <f>'3 Расходы'!AK16</f>
        <v>0</v>
      </c>
      <c r="AN40" s="50">
        <f>'3 Расходы'!AL16</f>
        <v>0</v>
      </c>
      <c r="AO40" s="50">
        <f>'3 Расходы'!AM16</f>
        <v>0</v>
      </c>
      <c r="AP40" s="50">
        <f>'3 Расходы'!AN16</f>
        <v>0</v>
      </c>
      <c r="AQ40" s="51">
        <f>'3 Расходы'!AO16</f>
        <v>0</v>
      </c>
    </row>
    <row r="41" ht="15.75" customHeight="1">
      <c r="A41" s="1"/>
      <c r="B41" s="45"/>
      <c r="C41" s="38" t="str">
        <f>'3 Расходы'!B17</f>
        <v>Расходы 4</v>
      </c>
      <c r="D41" s="46"/>
      <c r="E41" s="47">
        <f t="shared" si="15"/>
        <v>0</v>
      </c>
      <c r="F41" s="47">
        <f t="shared" si="16"/>
        <v>0</v>
      </c>
      <c r="G41" s="47">
        <f t="shared" si="17"/>
        <v>0</v>
      </c>
      <c r="H41" s="49">
        <f>'3 Расходы'!F17</f>
        <v>0</v>
      </c>
      <c r="I41" s="50">
        <f>'3 Расходы'!G17</f>
        <v>0</v>
      </c>
      <c r="J41" s="50">
        <f>'3 Расходы'!H17</f>
        <v>0</v>
      </c>
      <c r="K41" s="50">
        <f>'3 Расходы'!I17</f>
        <v>0</v>
      </c>
      <c r="L41" s="50">
        <f>'3 Расходы'!J17</f>
        <v>0</v>
      </c>
      <c r="M41" s="50">
        <f>'3 Расходы'!K17</f>
        <v>0</v>
      </c>
      <c r="N41" s="50">
        <f>'3 Расходы'!L17</f>
        <v>0</v>
      </c>
      <c r="O41" s="50">
        <f>'3 Расходы'!M17</f>
        <v>0</v>
      </c>
      <c r="P41" s="50">
        <f>'3 Расходы'!N17</f>
        <v>0</v>
      </c>
      <c r="Q41" s="50">
        <f>'3 Расходы'!O17</f>
        <v>0</v>
      </c>
      <c r="R41" s="50">
        <f>'3 Расходы'!P17</f>
        <v>0</v>
      </c>
      <c r="S41" s="50">
        <f>'3 Расходы'!Q17</f>
        <v>0</v>
      </c>
      <c r="T41" s="49">
        <f>'3 Расходы'!R17</f>
        <v>0</v>
      </c>
      <c r="U41" s="50">
        <f>'3 Расходы'!S17</f>
        <v>0</v>
      </c>
      <c r="V41" s="50">
        <f>'3 Расходы'!T17</f>
        <v>0</v>
      </c>
      <c r="W41" s="50">
        <f>'3 Расходы'!U17</f>
        <v>0</v>
      </c>
      <c r="X41" s="50">
        <f>'3 Расходы'!V17</f>
        <v>0</v>
      </c>
      <c r="Y41" s="50">
        <f>'3 Расходы'!W17</f>
        <v>0</v>
      </c>
      <c r="Z41" s="50">
        <f>'3 Расходы'!X17</f>
        <v>0</v>
      </c>
      <c r="AA41" s="50">
        <f>'3 Расходы'!Y17</f>
        <v>0</v>
      </c>
      <c r="AB41" s="50">
        <f>'3 Расходы'!Z17</f>
        <v>0</v>
      </c>
      <c r="AC41" s="50">
        <f>'3 Расходы'!AA17</f>
        <v>0</v>
      </c>
      <c r="AD41" s="50">
        <f>'3 Расходы'!AB17</f>
        <v>0</v>
      </c>
      <c r="AE41" s="50">
        <f>'3 Расходы'!AC17</f>
        <v>0</v>
      </c>
      <c r="AF41" s="49">
        <f>'3 Расходы'!AD17</f>
        <v>0</v>
      </c>
      <c r="AG41" s="50">
        <f>'3 Расходы'!AE17</f>
        <v>0</v>
      </c>
      <c r="AH41" s="50">
        <f>'3 Расходы'!AF17</f>
        <v>0</v>
      </c>
      <c r="AI41" s="50">
        <f>'3 Расходы'!AG17</f>
        <v>0</v>
      </c>
      <c r="AJ41" s="50">
        <f>'3 Расходы'!AH17</f>
        <v>0</v>
      </c>
      <c r="AK41" s="50">
        <f>'3 Расходы'!AI17</f>
        <v>0</v>
      </c>
      <c r="AL41" s="50">
        <f>'3 Расходы'!AJ17</f>
        <v>0</v>
      </c>
      <c r="AM41" s="50">
        <f>'3 Расходы'!AK17</f>
        <v>0</v>
      </c>
      <c r="AN41" s="50">
        <f>'3 Расходы'!AL17</f>
        <v>0</v>
      </c>
      <c r="AO41" s="50">
        <f>'3 Расходы'!AM17</f>
        <v>0</v>
      </c>
      <c r="AP41" s="50">
        <f>'3 Расходы'!AN17</f>
        <v>0</v>
      </c>
      <c r="AQ41" s="51">
        <f>'3 Расходы'!AO17</f>
        <v>0</v>
      </c>
    </row>
    <row r="42" ht="15.75" customHeight="1">
      <c r="A42" s="1"/>
      <c r="B42" s="45"/>
      <c r="C42" s="38" t="str">
        <f>'3 Расходы'!B18</f>
        <v>Расходы 5</v>
      </c>
      <c r="D42" s="46"/>
      <c r="E42" s="47">
        <f t="shared" si="15"/>
        <v>0</v>
      </c>
      <c r="F42" s="47">
        <f t="shared" si="16"/>
        <v>0</v>
      </c>
      <c r="G42" s="47">
        <f t="shared" si="17"/>
        <v>0</v>
      </c>
      <c r="H42" s="49">
        <f>'3 Расходы'!F18</f>
        <v>0</v>
      </c>
      <c r="I42" s="50">
        <f>'3 Расходы'!G18</f>
        <v>0</v>
      </c>
      <c r="J42" s="50">
        <f>'3 Расходы'!H18</f>
        <v>0</v>
      </c>
      <c r="K42" s="50">
        <f>'3 Расходы'!I18</f>
        <v>0</v>
      </c>
      <c r="L42" s="50">
        <f>'3 Расходы'!J18</f>
        <v>0</v>
      </c>
      <c r="M42" s="50">
        <f>'3 Расходы'!K18</f>
        <v>0</v>
      </c>
      <c r="N42" s="50">
        <f>'3 Расходы'!L18</f>
        <v>0</v>
      </c>
      <c r="O42" s="50">
        <f>'3 Расходы'!M18</f>
        <v>0</v>
      </c>
      <c r="P42" s="50">
        <f>'3 Расходы'!N18</f>
        <v>0</v>
      </c>
      <c r="Q42" s="50">
        <f>'3 Расходы'!O18</f>
        <v>0</v>
      </c>
      <c r="R42" s="50">
        <f>'3 Расходы'!P18</f>
        <v>0</v>
      </c>
      <c r="S42" s="50">
        <f>'3 Расходы'!Q18</f>
        <v>0</v>
      </c>
      <c r="T42" s="49">
        <f>'3 Расходы'!R18</f>
        <v>0</v>
      </c>
      <c r="U42" s="50">
        <f>'3 Расходы'!S18</f>
        <v>0</v>
      </c>
      <c r="V42" s="50">
        <f>'3 Расходы'!T18</f>
        <v>0</v>
      </c>
      <c r="W42" s="50">
        <f>'3 Расходы'!U18</f>
        <v>0</v>
      </c>
      <c r="X42" s="50">
        <f>'3 Расходы'!V18</f>
        <v>0</v>
      </c>
      <c r="Y42" s="50">
        <f>'3 Расходы'!W18</f>
        <v>0</v>
      </c>
      <c r="Z42" s="50">
        <f>'3 Расходы'!X18</f>
        <v>0</v>
      </c>
      <c r="AA42" s="50">
        <f>'3 Расходы'!Y18</f>
        <v>0</v>
      </c>
      <c r="AB42" s="50">
        <f>'3 Расходы'!Z18</f>
        <v>0</v>
      </c>
      <c r="AC42" s="50">
        <f>'3 Расходы'!AA18</f>
        <v>0</v>
      </c>
      <c r="AD42" s="50">
        <f>'3 Расходы'!AB18</f>
        <v>0</v>
      </c>
      <c r="AE42" s="50">
        <f>'3 Расходы'!AC18</f>
        <v>0</v>
      </c>
      <c r="AF42" s="49">
        <f>'3 Расходы'!AD18</f>
        <v>0</v>
      </c>
      <c r="AG42" s="50">
        <f>'3 Расходы'!AE18</f>
        <v>0</v>
      </c>
      <c r="AH42" s="50">
        <f>'3 Расходы'!AF18</f>
        <v>0</v>
      </c>
      <c r="AI42" s="50">
        <f>'3 Расходы'!AG18</f>
        <v>0</v>
      </c>
      <c r="AJ42" s="50">
        <f>'3 Расходы'!AH18</f>
        <v>0</v>
      </c>
      <c r="AK42" s="50">
        <f>'3 Расходы'!AI18</f>
        <v>0</v>
      </c>
      <c r="AL42" s="50">
        <f>'3 Расходы'!AJ18</f>
        <v>0</v>
      </c>
      <c r="AM42" s="50">
        <f>'3 Расходы'!AK18</f>
        <v>0</v>
      </c>
      <c r="AN42" s="50">
        <f>'3 Расходы'!AL18</f>
        <v>0</v>
      </c>
      <c r="AO42" s="50">
        <f>'3 Расходы'!AM18</f>
        <v>0</v>
      </c>
      <c r="AP42" s="50">
        <f>'3 Расходы'!AN18</f>
        <v>0</v>
      </c>
      <c r="AQ42" s="51">
        <f>'3 Расходы'!AO18</f>
        <v>0</v>
      </c>
    </row>
    <row r="43" ht="15.75" customHeight="1">
      <c r="A43" s="1"/>
      <c r="B43" s="45"/>
      <c r="C43" s="38" t="str">
        <f>'3 Расходы'!B19</f>
        <v>Расходы 6</v>
      </c>
      <c r="D43" s="46"/>
      <c r="E43" s="47">
        <f t="shared" si="15"/>
        <v>0</v>
      </c>
      <c r="F43" s="47">
        <f t="shared" si="16"/>
        <v>0</v>
      </c>
      <c r="G43" s="47">
        <f t="shared" si="17"/>
        <v>0</v>
      </c>
      <c r="H43" s="49">
        <f>'3 Расходы'!F19</f>
        <v>0</v>
      </c>
      <c r="I43" s="50">
        <f>'3 Расходы'!G19</f>
        <v>0</v>
      </c>
      <c r="J43" s="50">
        <f>'3 Расходы'!H19</f>
        <v>0</v>
      </c>
      <c r="K43" s="50">
        <f>'3 Расходы'!I19</f>
        <v>0</v>
      </c>
      <c r="L43" s="50">
        <f>'3 Расходы'!J19</f>
        <v>0</v>
      </c>
      <c r="M43" s="50">
        <f>'3 Расходы'!K19</f>
        <v>0</v>
      </c>
      <c r="N43" s="50">
        <f>'3 Расходы'!L19</f>
        <v>0</v>
      </c>
      <c r="O43" s="50">
        <f>'3 Расходы'!M19</f>
        <v>0</v>
      </c>
      <c r="P43" s="50">
        <f>'3 Расходы'!N19</f>
        <v>0</v>
      </c>
      <c r="Q43" s="50">
        <f>'3 Расходы'!O19</f>
        <v>0</v>
      </c>
      <c r="R43" s="50">
        <f>'3 Расходы'!P19</f>
        <v>0</v>
      </c>
      <c r="S43" s="50">
        <f>'3 Расходы'!Q19</f>
        <v>0</v>
      </c>
      <c r="T43" s="49">
        <f>'3 Расходы'!R19</f>
        <v>0</v>
      </c>
      <c r="U43" s="50">
        <f>'3 Расходы'!S19</f>
        <v>0</v>
      </c>
      <c r="V43" s="50">
        <f>'3 Расходы'!T19</f>
        <v>0</v>
      </c>
      <c r="W43" s="50">
        <f>'3 Расходы'!U19</f>
        <v>0</v>
      </c>
      <c r="X43" s="50">
        <f>'3 Расходы'!V19</f>
        <v>0</v>
      </c>
      <c r="Y43" s="50">
        <f>'3 Расходы'!W19</f>
        <v>0</v>
      </c>
      <c r="Z43" s="50">
        <f>'3 Расходы'!X19</f>
        <v>0</v>
      </c>
      <c r="AA43" s="50">
        <f>'3 Расходы'!Y19</f>
        <v>0</v>
      </c>
      <c r="AB43" s="50">
        <f>'3 Расходы'!Z19</f>
        <v>0</v>
      </c>
      <c r="AC43" s="50">
        <f>'3 Расходы'!AA19</f>
        <v>0</v>
      </c>
      <c r="AD43" s="50">
        <f>'3 Расходы'!AB19</f>
        <v>0</v>
      </c>
      <c r="AE43" s="50">
        <f>'3 Расходы'!AC19</f>
        <v>0</v>
      </c>
      <c r="AF43" s="49">
        <f>'3 Расходы'!AD19</f>
        <v>0</v>
      </c>
      <c r="AG43" s="50">
        <f>'3 Расходы'!AE19</f>
        <v>0</v>
      </c>
      <c r="AH43" s="50">
        <f>'3 Расходы'!AF19</f>
        <v>0</v>
      </c>
      <c r="AI43" s="50">
        <f>'3 Расходы'!AG19</f>
        <v>0</v>
      </c>
      <c r="AJ43" s="50">
        <f>'3 Расходы'!AH19</f>
        <v>0</v>
      </c>
      <c r="AK43" s="50">
        <f>'3 Расходы'!AI19</f>
        <v>0</v>
      </c>
      <c r="AL43" s="50">
        <f>'3 Расходы'!AJ19</f>
        <v>0</v>
      </c>
      <c r="AM43" s="50">
        <f>'3 Расходы'!AK19</f>
        <v>0</v>
      </c>
      <c r="AN43" s="50">
        <f>'3 Расходы'!AL19</f>
        <v>0</v>
      </c>
      <c r="AO43" s="50">
        <f>'3 Расходы'!AM19</f>
        <v>0</v>
      </c>
      <c r="AP43" s="50">
        <f>'3 Расходы'!AN19</f>
        <v>0</v>
      </c>
      <c r="AQ43" s="51">
        <f>'3 Расходы'!AO19</f>
        <v>0</v>
      </c>
    </row>
    <row r="44" ht="15.75" customHeight="1">
      <c r="A44" s="1"/>
      <c r="B44" s="45"/>
      <c r="C44" s="38" t="str">
        <f>'3 Расходы'!B20</f>
        <v>Расходы 7</v>
      </c>
      <c r="D44" s="46"/>
      <c r="E44" s="47">
        <f t="shared" si="15"/>
        <v>0</v>
      </c>
      <c r="F44" s="47">
        <f t="shared" si="16"/>
        <v>0</v>
      </c>
      <c r="G44" s="47">
        <f t="shared" si="17"/>
        <v>0</v>
      </c>
      <c r="H44" s="49">
        <f>'3 Расходы'!F20</f>
        <v>0</v>
      </c>
      <c r="I44" s="50">
        <f>'3 Расходы'!G20</f>
        <v>0</v>
      </c>
      <c r="J44" s="50">
        <f>'3 Расходы'!H20</f>
        <v>0</v>
      </c>
      <c r="K44" s="50">
        <f>'3 Расходы'!I20</f>
        <v>0</v>
      </c>
      <c r="L44" s="50">
        <f>'3 Расходы'!J20</f>
        <v>0</v>
      </c>
      <c r="M44" s="50">
        <f>'3 Расходы'!K20</f>
        <v>0</v>
      </c>
      <c r="N44" s="50">
        <f>'3 Расходы'!L20</f>
        <v>0</v>
      </c>
      <c r="O44" s="50">
        <f>'3 Расходы'!M20</f>
        <v>0</v>
      </c>
      <c r="P44" s="50">
        <f>'3 Расходы'!N20</f>
        <v>0</v>
      </c>
      <c r="Q44" s="50">
        <f>'3 Расходы'!O20</f>
        <v>0</v>
      </c>
      <c r="R44" s="50">
        <f>'3 Расходы'!P20</f>
        <v>0</v>
      </c>
      <c r="S44" s="50">
        <f>'3 Расходы'!Q20</f>
        <v>0</v>
      </c>
      <c r="T44" s="49">
        <f>'3 Расходы'!R20</f>
        <v>0</v>
      </c>
      <c r="U44" s="50">
        <f>'3 Расходы'!S20</f>
        <v>0</v>
      </c>
      <c r="V44" s="50">
        <f>'3 Расходы'!T20</f>
        <v>0</v>
      </c>
      <c r="W44" s="50">
        <f>'3 Расходы'!U20</f>
        <v>0</v>
      </c>
      <c r="X44" s="50">
        <f>'3 Расходы'!V20</f>
        <v>0</v>
      </c>
      <c r="Y44" s="50">
        <f>'3 Расходы'!W20</f>
        <v>0</v>
      </c>
      <c r="Z44" s="50">
        <f>'3 Расходы'!X20</f>
        <v>0</v>
      </c>
      <c r="AA44" s="50">
        <f>'3 Расходы'!Y20</f>
        <v>0</v>
      </c>
      <c r="AB44" s="50">
        <f>'3 Расходы'!Z20</f>
        <v>0</v>
      </c>
      <c r="AC44" s="50">
        <f>'3 Расходы'!AA20</f>
        <v>0</v>
      </c>
      <c r="AD44" s="50">
        <f>'3 Расходы'!AB20</f>
        <v>0</v>
      </c>
      <c r="AE44" s="50">
        <f>'3 Расходы'!AC20</f>
        <v>0</v>
      </c>
      <c r="AF44" s="49">
        <f>'3 Расходы'!AD20</f>
        <v>0</v>
      </c>
      <c r="AG44" s="50">
        <f>'3 Расходы'!AE20</f>
        <v>0</v>
      </c>
      <c r="AH44" s="50">
        <f>'3 Расходы'!AF20</f>
        <v>0</v>
      </c>
      <c r="AI44" s="50">
        <f>'3 Расходы'!AG20</f>
        <v>0</v>
      </c>
      <c r="AJ44" s="50">
        <f>'3 Расходы'!AH20</f>
        <v>0</v>
      </c>
      <c r="AK44" s="50">
        <f>'3 Расходы'!AI20</f>
        <v>0</v>
      </c>
      <c r="AL44" s="50">
        <f>'3 Расходы'!AJ20</f>
        <v>0</v>
      </c>
      <c r="AM44" s="50">
        <f>'3 Расходы'!AK20</f>
        <v>0</v>
      </c>
      <c r="AN44" s="50">
        <f>'3 Расходы'!AL20</f>
        <v>0</v>
      </c>
      <c r="AO44" s="50">
        <f>'3 Расходы'!AM20</f>
        <v>0</v>
      </c>
      <c r="AP44" s="50">
        <f>'3 Расходы'!AN20</f>
        <v>0</v>
      </c>
      <c r="AQ44" s="51">
        <f>'3 Расходы'!AO20</f>
        <v>0</v>
      </c>
    </row>
    <row r="45" ht="15.75" customHeight="1">
      <c r="A45" s="1"/>
      <c r="B45" s="45"/>
      <c r="C45" s="38" t="str">
        <f>'3 Расходы'!B21</f>
        <v>Расходы 8</v>
      </c>
      <c r="D45" s="46"/>
      <c r="E45" s="47">
        <f t="shared" si="15"/>
        <v>0</v>
      </c>
      <c r="F45" s="47">
        <f t="shared" si="16"/>
        <v>0</v>
      </c>
      <c r="G45" s="47">
        <f t="shared" si="17"/>
        <v>0</v>
      </c>
      <c r="H45" s="49">
        <f>'3 Расходы'!F21</f>
        <v>0</v>
      </c>
      <c r="I45" s="50">
        <f>'3 Расходы'!G21</f>
        <v>0</v>
      </c>
      <c r="J45" s="50">
        <f>'3 Расходы'!H21</f>
        <v>0</v>
      </c>
      <c r="K45" s="50">
        <f>'3 Расходы'!I21</f>
        <v>0</v>
      </c>
      <c r="L45" s="50">
        <f>'3 Расходы'!J21</f>
        <v>0</v>
      </c>
      <c r="M45" s="50">
        <f>'3 Расходы'!K21</f>
        <v>0</v>
      </c>
      <c r="N45" s="50">
        <f>'3 Расходы'!L21</f>
        <v>0</v>
      </c>
      <c r="O45" s="50">
        <f>'3 Расходы'!M21</f>
        <v>0</v>
      </c>
      <c r="P45" s="50">
        <f>'3 Расходы'!N21</f>
        <v>0</v>
      </c>
      <c r="Q45" s="50">
        <f>'3 Расходы'!O21</f>
        <v>0</v>
      </c>
      <c r="R45" s="50">
        <f>'3 Расходы'!P21</f>
        <v>0</v>
      </c>
      <c r="S45" s="50">
        <f>'3 Расходы'!Q21</f>
        <v>0</v>
      </c>
      <c r="T45" s="49">
        <f>'3 Расходы'!R21</f>
        <v>0</v>
      </c>
      <c r="U45" s="50">
        <f>'3 Расходы'!S21</f>
        <v>0</v>
      </c>
      <c r="V45" s="50">
        <f>'3 Расходы'!T21</f>
        <v>0</v>
      </c>
      <c r="W45" s="50">
        <f>'3 Расходы'!U21</f>
        <v>0</v>
      </c>
      <c r="X45" s="50">
        <f>'3 Расходы'!V21</f>
        <v>0</v>
      </c>
      <c r="Y45" s="50">
        <f>'3 Расходы'!W21</f>
        <v>0</v>
      </c>
      <c r="Z45" s="50">
        <f>'3 Расходы'!X21</f>
        <v>0</v>
      </c>
      <c r="AA45" s="50">
        <f>'3 Расходы'!Y21</f>
        <v>0</v>
      </c>
      <c r="AB45" s="50">
        <f>'3 Расходы'!Z21</f>
        <v>0</v>
      </c>
      <c r="AC45" s="50">
        <f>'3 Расходы'!AA21</f>
        <v>0</v>
      </c>
      <c r="AD45" s="50">
        <f>'3 Расходы'!AB21</f>
        <v>0</v>
      </c>
      <c r="AE45" s="50">
        <f>'3 Расходы'!AC21</f>
        <v>0</v>
      </c>
      <c r="AF45" s="49">
        <f>'3 Расходы'!AD21</f>
        <v>0</v>
      </c>
      <c r="AG45" s="50">
        <f>'3 Расходы'!AE21</f>
        <v>0</v>
      </c>
      <c r="AH45" s="50">
        <f>'3 Расходы'!AF21</f>
        <v>0</v>
      </c>
      <c r="AI45" s="50">
        <f>'3 Расходы'!AG21</f>
        <v>0</v>
      </c>
      <c r="AJ45" s="50">
        <f>'3 Расходы'!AH21</f>
        <v>0</v>
      </c>
      <c r="AK45" s="50">
        <f>'3 Расходы'!AI21</f>
        <v>0</v>
      </c>
      <c r="AL45" s="50">
        <f>'3 Расходы'!AJ21</f>
        <v>0</v>
      </c>
      <c r="AM45" s="50">
        <f>'3 Расходы'!AK21</f>
        <v>0</v>
      </c>
      <c r="AN45" s="50">
        <f>'3 Расходы'!AL21</f>
        <v>0</v>
      </c>
      <c r="AO45" s="50">
        <f>'3 Расходы'!AM21</f>
        <v>0</v>
      </c>
      <c r="AP45" s="50">
        <f>'3 Расходы'!AN21</f>
        <v>0</v>
      </c>
      <c r="AQ45" s="51">
        <f>'3 Расходы'!AO21</f>
        <v>0</v>
      </c>
    </row>
    <row r="46" ht="15.75" customHeight="1">
      <c r="A46" s="1"/>
      <c r="B46" s="45"/>
      <c r="C46" s="38" t="str">
        <f>'3 Расходы'!B22</f>
        <v>Расходы 9</v>
      </c>
      <c r="D46" s="46"/>
      <c r="E46" s="47">
        <f t="shared" si="15"/>
        <v>0</v>
      </c>
      <c r="F46" s="47">
        <f t="shared" si="16"/>
        <v>0</v>
      </c>
      <c r="G46" s="47">
        <f t="shared" si="17"/>
        <v>0</v>
      </c>
      <c r="H46" s="49">
        <f>'3 Расходы'!F22</f>
        <v>0</v>
      </c>
      <c r="I46" s="50">
        <f>'3 Расходы'!G22</f>
        <v>0</v>
      </c>
      <c r="J46" s="50">
        <f>'3 Расходы'!H22</f>
        <v>0</v>
      </c>
      <c r="K46" s="50">
        <f>'3 Расходы'!I22</f>
        <v>0</v>
      </c>
      <c r="L46" s="50">
        <f>'3 Расходы'!J22</f>
        <v>0</v>
      </c>
      <c r="M46" s="50">
        <f>'3 Расходы'!K22</f>
        <v>0</v>
      </c>
      <c r="N46" s="50">
        <f>'3 Расходы'!L22</f>
        <v>0</v>
      </c>
      <c r="O46" s="50">
        <f>'3 Расходы'!M22</f>
        <v>0</v>
      </c>
      <c r="P46" s="50">
        <f>'3 Расходы'!N22</f>
        <v>0</v>
      </c>
      <c r="Q46" s="50">
        <f>'3 Расходы'!O22</f>
        <v>0</v>
      </c>
      <c r="R46" s="50">
        <f>'3 Расходы'!P22</f>
        <v>0</v>
      </c>
      <c r="S46" s="50">
        <f>'3 Расходы'!Q22</f>
        <v>0</v>
      </c>
      <c r="T46" s="49">
        <f>'3 Расходы'!R22</f>
        <v>0</v>
      </c>
      <c r="U46" s="50">
        <f>'3 Расходы'!S22</f>
        <v>0</v>
      </c>
      <c r="V46" s="50">
        <f>'3 Расходы'!T22</f>
        <v>0</v>
      </c>
      <c r="W46" s="50">
        <f>'3 Расходы'!U22</f>
        <v>0</v>
      </c>
      <c r="X46" s="50">
        <f>'3 Расходы'!V22</f>
        <v>0</v>
      </c>
      <c r="Y46" s="50">
        <f>'3 Расходы'!W22</f>
        <v>0</v>
      </c>
      <c r="Z46" s="50">
        <f>'3 Расходы'!X22</f>
        <v>0</v>
      </c>
      <c r="AA46" s="50">
        <f>'3 Расходы'!Y22</f>
        <v>0</v>
      </c>
      <c r="AB46" s="50">
        <f>'3 Расходы'!Z22</f>
        <v>0</v>
      </c>
      <c r="AC46" s="50">
        <f>'3 Расходы'!AA22</f>
        <v>0</v>
      </c>
      <c r="AD46" s="50">
        <f>'3 Расходы'!AB22</f>
        <v>0</v>
      </c>
      <c r="AE46" s="50">
        <f>'3 Расходы'!AC22</f>
        <v>0</v>
      </c>
      <c r="AF46" s="49">
        <f>'3 Расходы'!AD22</f>
        <v>0</v>
      </c>
      <c r="AG46" s="50">
        <f>'3 Расходы'!AE22</f>
        <v>0</v>
      </c>
      <c r="AH46" s="50">
        <f>'3 Расходы'!AF22</f>
        <v>0</v>
      </c>
      <c r="AI46" s="50">
        <f>'3 Расходы'!AG22</f>
        <v>0</v>
      </c>
      <c r="AJ46" s="50">
        <f>'3 Расходы'!AH22</f>
        <v>0</v>
      </c>
      <c r="AK46" s="50">
        <f>'3 Расходы'!AI22</f>
        <v>0</v>
      </c>
      <c r="AL46" s="50">
        <f>'3 Расходы'!AJ22</f>
        <v>0</v>
      </c>
      <c r="AM46" s="50">
        <f>'3 Расходы'!AK22</f>
        <v>0</v>
      </c>
      <c r="AN46" s="50">
        <f>'3 Расходы'!AL22</f>
        <v>0</v>
      </c>
      <c r="AO46" s="50">
        <f>'3 Расходы'!AM22</f>
        <v>0</v>
      </c>
      <c r="AP46" s="50">
        <f>'3 Расходы'!AN22</f>
        <v>0</v>
      </c>
      <c r="AQ46" s="51">
        <f>'3 Расходы'!AO22</f>
        <v>0</v>
      </c>
    </row>
    <row r="47" ht="15.75" customHeight="1">
      <c r="A47" s="1"/>
      <c r="B47" s="45"/>
      <c r="C47" s="38" t="str">
        <f>'3 Расходы'!B23</f>
        <v>Расходы 10</v>
      </c>
      <c r="D47" s="46"/>
      <c r="E47" s="47">
        <f t="shared" si="15"/>
        <v>0</v>
      </c>
      <c r="F47" s="47">
        <f t="shared" si="16"/>
        <v>0</v>
      </c>
      <c r="G47" s="47">
        <f t="shared" si="17"/>
        <v>0</v>
      </c>
      <c r="H47" s="49">
        <f>'3 Расходы'!F23</f>
        <v>0</v>
      </c>
      <c r="I47" s="50">
        <f>'3 Расходы'!G23</f>
        <v>0</v>
      </c>
      <c r="J47" s="50">
        <f>'3 Расходы'!H23</f>
        <v>0</v>
      </c>
      <c r="K47" s="50">
        <f>'3 Расходы'!I23</f>
        <v>0</v>
      </c>
      <c r="L47" s="50">
        <f>'3 Расходы'!J23</f>
        <v>0</v>
      </c>
      <c r="M47" s="50">
        <f>'3 Расходы'!K23</f>
        <v>0</v>
      </c>
      <c r="N47" s="50">
        <f>'3 Расходы'!L23</f>
        <v>0</v>
      </c>
      <c r="O47" s="50">
        <f>'3 Расходы'!M23</f>
        <v>0</v>
      </c>
      <c r="P47" s="50">
        <f>'3 Расходы'!N23</f>
        <v>0</v>
      </c>
      <c r="Q47" s="50">
        <f>'3 Расходы'!O23</f>
        <v>0</v>
      </c>
      <c r="R47" s="50">
        <f>'3 Расходы'!P23</f>
        <v>0</v>
      </c>
      <c r="S47" s="50">
        <f>'3 Расходы'!Q23</f>
        <v>0</v>
      </c>
      <c r="T47" s="49">
        <f>'3 Расходы'!R23</f>
        <v>0</v>
      </c>
      <c r="U47" s="50">
        <f>'3 Расходы'!S23</f>
        <v>0</v>
      </c>
      <c r="V47" s="50">
        <f>'3 Расходы'!T23</f>
        <v>0</v>
      </c>
      <c r="W47" s="50">
        <f>'3 Расходы'!U23</f>
        <v>0</v>
      </c>
      <c r="X47" s="50">
        <f>'3 Расходы'!V23</f>
        <v>0</v>
      </c>
      <c r="Y47" s="50">
        <f>'3 Расходы'!W23</f>
        <v>0</v>
      </c>
      <c r="Z47" s="50">
        <f>'3 Расходы'!X23</f>
        <v>0</v>
      </c>
      <c r="AA47" s="50">
        <f>'3 Расходы'!Y23</f>
        <v>0</v>
      </c>
      <c r="AB47" s="50">
        <f>'3 Расходы'!Z23</f>
        <v>0</v>
      </c>
      <c r="AC47" s="50">
        <f>'3 Расходы'!AA23</f>
        <v>0</v>
      </c>
      <c r="AD47" s="50">
        <f>'3 Расходы'!AB23</f>
        <v>0</v>
      </c>
      <c r="AE47" s="50">
        <f>'3 Расходы'!AC23</f>
        <v>0</v>
      </c>
      <c r="AF47" s="49">
        <f>'3 Расходы'!AD23</f>
        <v>0</v>
      </c>
      <c r="AG47" s="50">
        <f>'3 Расходы'!AE23</f>
        <v>0</v>
      </c>
      <c r="AH47" s="50">
        <f>'3 Расходы'!AF23</f>
        <v>0</v>
      </c>
      <c r="AI47" s="50">
        <f>'3 Расходы'!AG23</f>
        <v>0</v>
      </c>
      <c r="AJ47" s="50">
        <f>'3 Расходы'!AH23</f>
        <v>0</v>
      </c>
      <c r="AK47" s="50">
        <f>'3 Расходы'!AI23</f>
        <v>0</v>
      </c>
      <c r="AL47" s="50">
        <f>'3 Расходы'!AJ23</f>
        <v>0</v>
      </c>
      <c r="AM47" s="50">
        <f>'3 Расходы'!AK23</f>
        <v>0</v>
      </c>
      <c r="AN47" s="50">
        <f>'3 Расходы'!AL23</f>
        <v>0</v>
      </c>
      <c r="AO47" s="50">
        <f>'3 Расходы'!AM23</f>
        <v>0</v>
      </c>
      <c r="AP47" s="50">
        <f>'3 Расходы'!AN23</f>
        <v>0</v>
      </c>
      <c r="AQ47" s="51">
        <f>'3 Расходы'!AO23</f>
        <v>0</v>
      </c>
    </row>
    <row r="48" ht="15.75" customHeight="1">
      <c r="A48" s="1"/>
      <c r="B48" s="45"/>
      <c r="C48" s="38"/>
      <c r="D48" s="46"/>
      <c r="E48" s="47"/>
      <c r="F48" s="48"/>
      <c r="G48" s="48"/>
      <c r="H48" s="49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49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49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</row>
    <row r="49" ht="15.75" customHeight="1">
      <c r="A49" s="1"/>
      <c r="B49" s="45"/>
      <c r="C49" s="38" t="s">
        <v>73</v>
      </c>
      <c r="D49" s="46"/>
      <c r="E49" s="47">
        <f t="shared" ref="E49:E50" si="19">SUMIFS(49:49,$4:$4,"1")</f>
        <v>799800</v>
      </c>
      <c r="F49" s="47">
        <f t="shared" ref="F49:F50" si="20">SUMIFS(49:49,$4:$4,"2")</f>
        <v>1161000</v>
      </c>
      <c r="G49" s="47">
        <f t="shared" ref="G49:G50" si="21">SUMIFS(49:49,$4:$4,"3")</f>
        <v>1857600</v>
      </c>
      <c r="H49" s="49">
        <f t="shared" ref="H49:AQ49" si="18">SUM(H33:H35)*43%</f>
        <v>66650</v>
      </c>
      <c r="I49" s="50">
        <f t="shared" si="18"/>
        <v>66650</v>
      </c>
      <c r="J49" s="50">
        <f t="shared" si="18"/>
        <v>66650</v>
      </c>
      <c r="K49" s="50">
        <f t="shared" si="18"/>
        <v>66650</v>
      </c>
      <c r="L49" s="50">
        <f t="shared" si="18"/>
        <v>66650</v>
      </c>
      <c r="M49" s="50">
        <f t="shared" si="18"/>
        <v>66650</v>
      </c>
      <c r="N49" s="50">
        <f t="shared" si="18"/>
        <v>66650</v>
      </c>
      <c r="O49" s="50">
        <f t="shared" si="18"/>
        <v>66650</v>
      </c>
      <c r="P49" s="50">
        <f t="shared" si="18"/>
        <v>66650</v>
      </c>
      <c r="Q49" s="50">
        <f t="shared" si="18"/>
        <v>66650</v>
      </c>
      <c r="R49" s="50">
        <f t="shared" si="18"/>
        <v>66650</v>
      </c>
      <c r="S49" s="50">
        <f t="shared" si="18"/>
        <v>66650</v>
      </c>
      <c r="T49" s="49">
        <f t="shared" si="18"/>
        <v>96750</v>
      </c>
      <c r="U49" s="50">
        <f t="shared" si="18"/>
        <v>96750</v>
      </c>
      <c r="V49" s="50">
        <f t="shared" si="18"/>
        <v>96750</v>
      </c>
      <c r="W49" s="50">
        <f t="shared" si="18"/>
        <v>96750</v>
      </c>
      <c r="X49" s="50">
        <f t="shared" si="18"/>
        <v>96750</v>
      </c>
      <c r="Y49" s="50">
        <f t="shared" si="18"/>
        <v>96750</v>
      </c>
      <c r="Z49" s="50">
        <f t="shared" si="18"/>
        <v>96750</v>
      </c>
      <c r="AA49" s="50">
        <f t="shared" si="18"/>
        <v>96750</v>
      </c>
      <c r="AB49" s="50">
        <f t="shared" si="18"/>
        <v>96750</v>
      </c>
      <c r="AC49" s="50">
        <f t="shared" si="18"/>
        <v>96750</v>
      </c>
      <c r="AD49" s="50">
        <f t="shared" si="18"/>
        <v>96750</v>
      </c>
      <c r="AE49" s="50">
        <f t="shared" si="18"/>
        <v>96750</v>
      </c>
      <c r="AF49" s="49">
        <f t="shared" si="18"/>
        <v>154800</v>
      </c>
      <c r="AG49" s="50">
        <f t="shared" si="18"/>
        <v>154800</v>
      </c>
      <c r="AH49" s="50">
        <f t="shared" si="18"/>
        <v>154800</v>
      </c>
      <c r="AI49" s="50">
        <f t="shared" si="18"/>
        <v>154800</v>
      </c>
      <c r="AJ49" s="50">
        <f t="shared" si="18"/>
        <v>154800</v>
      </c>
      <c r="AK49" s="50">
        <f t="shared" si="18"/>
        <v>154800</v>
      </c>
      <c r="AL49" s="50">
        <f t="shared" si="18"/>
        <v>154800</v>
      </c>
      <c r="AM49" s="50">
        <f t="shared" si="18"/>
        <v>154800</v>
      </c>
      <c r="AN49" s="50">
        <f t="shared" si="18"/>
        <v>154800</v>
      </c>
      <c r="AO49" s="50">
        <f t="shared" si="18"/>
        <v>154800</v>
      </c>
      <c r="AP49" s="50">
        <f t="shared" si="18"/>
        <v>154800</v>
      </c>
      <c r="AQ49" s="50">
        <f t="shared" si="18"/>
        <v>154800</v>
      </c>
    </row>
    <row r="50" ht="15.75" customHeight="1">
      <c r="A50" s="1"/>
      <c r="B50" s="45"/>
      <c r="C50" s="38" t="s">
        <v>74</v>
      </c>
      <c r="D50" s="46"/>
      <c r="E50" s="47">
        <f t="shared" si="19"/>
        <v>72141030</v>
      </c>
      <c r="F50" s="47">
        <f t="shared" si="20"/>
        <v>224690850</v>
      </c>
      <c r="G50" s="47">
        <f t="shared" si="21"/>
        <v>887913360</v>
      </c>
      <c r="H50" s="49">
        <f t="shared" ref="H50:AQ50" si="22">(H27-SUM(H32:H49))*15%</f>
        <v>6011752.5</v>
      </c>
      <c r="I50" s="50">
        <f t="shared" si="22"/>
        <v>6011752.5</v>
      </c>
      <c r="J50" s="50">
        <f t="shared" si="22"/>
        <v>6011752.5</v>
      </c>
      <c r="K50" s="50">
        <f t="shared" si="22"/>
        <v>6011752.5</v>
      </c>
      <c r="L50" s="50">
        <f t="shared" si="22"/>
        <v>6011752.5</v>
      </c>
      <c r="M50" s="50">
        <f t="shared" si="22"/>
        <v>6011752.5</v>
      </c>
      <c r="N50" s="50">
        <f t="shared" si="22"/>
        <v>6011752.5</v>
      </c>
      <c r="O50" s="50">
        <f t="shared" si="22"/>
        <v>6011752.5</v>
      </c>
      <c r="P50" s="50">
        <f t="shared" si="22"/>
        <v>6011752.5</v>
      </c>
      <c r="Q50" s="50">
        <f t="shared" si="22"/>
        <v>6011752.5</v>
      </c>
      <c r="R50" s="50">
        <f t="shared" si="22"/>
        <v>6011752.5</v>
      </c>
      <c r="S50" s="50">
        <f t="shared" si="22"/>
        <v>6011752.5</v>
      </c>
      <c r="T50" s="49">
        <f t="shared" si="22"/>
        <v>18724237.5</v>
      </c>
      <c r="U50" s="50">
        <f t="shared" si="22"/>
        <v>18724237.5</v>
      </c>
      <c r="V50" s="50">
        <f t="shared" si="22"/>
        <v>18724237.5</v>
      </c>
      <c r="W50" s="50">
        <f t="shared" si="22"/>
        <v>18724237.5</v>
      </c>
      <c r="X50" s="50">
        <f t="shared" si="22"/>
        <v>18724237.5</v>
      </c>
      <c r="Y50" s="50">
        <f t="shared" si="22"/>
        <v>18724237.5</v>
      </c>
      <c r="Z50" s="50">
        <f t="shared" si="22"/>
        <v>18724237.5</v>
      </c>
      <c r="AA50" s="50">
        <f t="shared" si="22"/>
        <v>18724237.5</v>
      </c>
      <c r="AB50" s="50">
        <f t="shared" si="22"/>
        <v>18724237.5</v>
      </c>
      <c r="AC50" s="50">
        <f t="shared" si="22"/>
        <v>18724237.5</v>
      </c>
      <c r="AD50" s="50">
        <f t="shared" si="22"/>
        <v>18724237.5</v>
      </c>
      <c r="AE50" s="50">
        <f t="shared" si="22"/>
        <v>18724237.5</v>
      </c>
      <c r="AF50" s="49">
        <f t="shared" si="22"/>
        <v>73992780</v>
      </c>
      <c r="AG50" s="50">
        <f t="shared" si="22"/>
        <v>73992780</v>
      </c>
      <c r="AH50" s="50">
        <f t="shared" si="22"/>
        <v>73992780</v>
      </c>
      <c r="AI50" s="50">
        <f t="shared" si="22"/>
        <v>73992780</v>
      </c>
      <c r="AJ50" s="50">
        <f t="shared" si="22"/>
        <v>73992780</v>
      </c>
      <c r="AK50" s="50">
        <f t="shared" si="22"/>
        <v>73992780</v>
      </c>
      <c r="AL50" s="50">
        <f t="shared" si="22"/>
        <v>73992780</v>
      </c>
      <c r="AM50" s="50">
        <f t="shared" si="22"/>
        <v>73992780</v>
      </c>
      <c r="AN50" s="50">
        <f t="shared" si="22"/>
        <v>73992780</v>
      </c>
      <c r="AO50" s="50">
        <f t="shared" si="22"/>
        <v>73992780</v>
      </c>
      <c r="AP50" s="50">
        <f t="shared" si="22"/>
        <v>73992780</v>
      </c>
      <c r="AQ50" s="50">
        <f t="shared" si="22"/>
        <v>73992780</v>
      </c>
    </row>
    <row r="51" ht="15.75" customHeight="1">
      <c r="A51" s="3"/>
      <c r="B51" s="92"/>
      <c r="C51" s="38"/>
      <c r="D51" s="38"/>
      <c r="E51" s="93"/>
      <c r="F51" s="94"/>
      <c r="G51" s="94"/>
      <c r="H51" s="95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5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5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</row>
    <row r="52" ht="15.75" customHeight="1">
      <c r="A52" s="82"/>
      <c r="B52" s="83"/>
      <c r="C52" s="85" t="s">
        <v>75</v>
      </c>
      <c r="D52" s="85"/>
      <c r="E52" s="86">
        <f t="shared" ref="E52:AQ52" si="23">SUM(E32:E50)</f>
        <v>128800830</v>
      </c>
      <c r="F52" s="86">
        <f t="shared" si="23"/>
        <v>284351850</v>
      </c>
      <c r="G52" s="86">
        <f t="shared" si="23"/>
        <v>951690960</v>
      </c>
      <c r="H52" s="87">
        <f t="shared" si="23"/>
        <v>10733402.5</v>
      </c>
      <c r="I52" s="88">
        <f t="shared" si="23"/>
        <v>10733402.5</v>
      </c>
      <c r="J52" s="88">
        <f t="shared" si="23"/>
        <v>10733402.5</v>
      </c>
      <c r="K52" s="88">
        <f t="shared" si="23"/>
        <v>10733402.5</v>
      </c>
      <c r="L52" s="88">
        <f t="shared" si="23"/>
        <v>10733402.5</v>
      </c>
      <c r="M52" s="88">
        <f t="shared" si="23"/>
        <v>10733402.5</v>
      </c>
      <c r="N52" s="88">
        <f t="shared" si="23"/>
        <v>10733402.5</v>
      </c>
      <c r="O52" s="88">
        <f t="shared" si="23"/>
        <v>10733402.5</v>
      </c>
      <c r="P52" s="88">
        <f t="shared" si="23"/>
        <v>10733402.5</v>
      </c>
      <c r="Q52" s="88">
        <f t="shared" si="23"/>
        <v>10733402.5</v>
      </c>
      <c r="R52" s="88">
        <f t="shared" si="23"/>
        <v>10733402.5</v>
      </c>
      <c r="S52" s="88">
        <f t="shared" si="23"/>
        <v>10733402.5</v>
      </c>
      <c r="T52" s="87">
        <f t="shared" si="23"/>
        <v>23695987.5</v>
      </c>
      <c r="U52" s="88">
        <f t="shared" si="23"/>
        <v>23695987.5</v>
      </c>
      <c r="V52" s="88">
        <f t="shared" si="23"/>
        <v>23695987.5</v>
      </c>
      <c r="W52" s="88">
        <f t="shared" si="23"/>
        <v>23695987.5</v>
      </c>
      <c r="X52" s="88">
        <f t="shared" si="23"/>
        <v>23695987.5</v>
      </c>
      <c r="Y52" s="88">
        <f t="shared" si="23"/>
        <v>23695987.5</v>
      </c>
      <c r="Z52" s="88">
        <f t="shared" si="23"/>
        <v>23695987.5</v>
      </c>
      <c r="AA52" s="88">
        <f t="shared" si="23"/>
        <v>23695987.5</v>
      </c>
      <c r="AB52" s="88">
        <f t="shared" si="23"/>
        <v>23695987.5</v>
      </c>
      <c r="AC52" s="88">
        <f t="shared" si="23"/>
        <v>23695987.5</v>
      </c>
      <c r="AD52" s="88">
        <f t="shared" si="23"/>
        <v>23695987.5</v>
      </c>
      <c r="AE52" s="88">
        <f t="shared" si="23"/>
        <v>23695987.5</v>
      </c>
      <c r="AF52" s="87">
        <f t="shared" si="23"/>
        <v>79307580</v>
      </c>
      <c r="AG52" s="88">
        <f t="shared" si="23"/>
        <v>79307580</v>
      </c>
      <c r="AH52" s="88">
        <f t="shared" si="23"/>
        <v>79307580</v>
      </c>
      <c r="AI52" s="88">
        <f t="shared" si="23"/>
        <v>79307580</v>
      </c>
      <c r="AJ52" s="88">
        <f t="shared" si="23"/>
        <v>79307580</v>
      </c>
      <c r="AK52" s="88">
        <f t="shared" si="23"/>
        <v>79307580</v>
      </c>
      <c r="AL52" s="88">
        <f t="shared" si="23"/>
        <v>79307580</v>
      </c>
      <c r="AM52" s="88">
        <f t="shared" si="23"/>
        <v>79307580</v>
      </c>
      <c r="AN52" s="88">
        <f t="shared" si="23"/>
        <v>79307580</v>
      </c>
      <c r="AO52" s="88">
        <f t="shared" si="23"/>
        <v>79307580</v>
      </c>
      <c r="AP52" s="88">
        <f t="shared" si="23"/>
        <v>79307580</v>
      </c>
      <c r="AQ52" s="88">
        <f t="shared" si="23"/>
        <v>79307580</v>
      </c>
    </row>
    <row r="53" ht="15.75" customHeight="1">
      <c r="A53" s="3"/>
      <c r="B53" s="38"/>
      <c r="C53" s="38"/>
      <c r="D53" s="96"/>
      <c r="E53" s="96"/>
      <c r="F53" s="96"/>
      <c r="G53" s="96"/>
      <c r="H53" s="96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96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96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ht="15.75" customHeight="1">
      <c r="A54" s="82"/>
      <c r="B54" s="83" t="s">
        <v>76</v>
      </c>
      <c r="C54" s="85"/>
      <c r="D54" s="89"/>
      <c r="E54" s="86">
        <f>SUMIFS(54:54,$4:$4,"1")</f>
        <v>408799170</v>
      </c>
      <c r="F54" s="86">
        <f>SUMIFS(54:54,$4:$4,"2")</f>
        <v>1273248150</v>
      </c>
      <c r="G54" s="86">
        <f>SUMIFS(54:54,$4:$4,"3")</f>
        <v>5031509040</v>
      </c>
      <c r="H54" s="88">
        <f t="shared" ref="H54:AQ54" si="24">IFERROR(H27-H52,0)</f>
        <v>34066597.5</v>
      </c>
      <c r="I54" s="88">
        <f t="shared" si="24"/>
        <v>34066597.5</v>
      </c>
      <c r="J54" s="88">
        <f t="shared" si="24"/>
        <v>34066597.5</v>
      </c>
      <c r="K54" s="88">
        <f t="shared" si="24"/>
        <v>34066597.5</v>
      </c>
      <c r="L54" s="88">
        <f t="shared" si="24"/>
        <v>34066597.5</v>
      </c>
      <c r="M54" s="88">
        <f t="shared" si="24"/>
        <v>34066597.5</v>
      </c>
      <c r="N54" s="88">
        <f t="shared" si="24"/>
        <v>34066597.5</v>
      </c>
      <c r="O54" s="88">
        <f t="shared" si="24"/>
        <v>34066597.5</v>
      </c>
      <c r="P54" s="88">
        <f t="shared" si="24"/>
        <v>34066597.5</v>
      </c>
      <c r="Q54" s="88">
        <f t="shared" si="24"/>
        <v>34066597.5</v>
      </c>
      <c r="R54" s="88">
        <f t="shared" si="24"/>
        <v>34066597.5</v>
      </c>
      <c r="S54" s="88">
        <f t="shared" si="24"/>
        <v>34066597.5</v>
      </c>
      <c r="T54" s="88">
        <f t="shared" si="24"/>
        <v>106104012.5</v>
      </c>
      <c r="U54" s="88">
        <f t="shared" si="24"/>
        <v>106104012.5</v>
      </c>
      <c r="V54" s="88">
        <f t="shared" si="24"/>
        <v>106104012.5</v>
      </c>
      <c r="W54" s="88">
        <f t="shared" si="24"/>
        <v>106104012.5</v>
      </c>
      <c r="X54" s="88">
        <f t="shared" si="24"/>
        <v>106104012.5</v>
      </c>
      <c r="Y54" s="88">
        <f t="shared" si="24"/>
        <v>106104012.5</v>
      </c>
      <c r="Z54" s="88">
        <f t="shared" si="24"/>
        <v>106104012.5</v>
      </c>
      <c r="AA54" s="88">
        <f t="shared" si="24"/>
        <v>106104012.5</v>
      </c>
      <c r="AB54" s="88">
        <f t="shared" si="24"/>
        <v>106104012.5</v>
      </c>
      <c r="AC54" s="88">
        <f t="shared" si="24"/>
        <v>106104012.5</v>
      </c>
      <c r="AD54" s="88">
        <f t="shared" si="24"/>
        <v>106104012.5</v>
      </c>
      <c r="AE54" s="88">
        <f t="shared" si="24"/>
        <v>106104012.5</v>
      </c>
      <c r="AF54" s="88">
        <f t="shared" si="24"/>
        <v>419292420</v>
      </c>
      <c r="AG54" s="88">
        <f t="shared" si="24"/>
        <v>419292420</v>
      </c>
      <c r="AH54" s="88">
        <f t="shared" si="24"/>
        <v>419292420</v>
      </c>
      <c r="AI54" s="88">
        <f t="shared" si="24"/>
        <v>419292420</v>
      </c>
      <c r="AJ54" s="88">
        <f t="shared" si="24"/>
        <v>419292420</v>
      </c>
      <c r="AK54" s="88">
        <f t="shared" si="24"/>
        <v>419292420</v>
      </c>
      <c r="AL54" s="88">
        <f t="shared" si="24"/>
        <v>419292420</v>
      </c>
      <c r="AM54" s="88">
        <f t="shared" si="24"/>
        <v>419292420</v>
      </c>
      <c r="AN54" s="88">
        <f t="shared" si="24"/>
        <v>419292420</v>
      </c>
      <c r="AO54" s="88">
        <f t="shared" si="24"/>
        <v>419292420</v>
      </c>
      <c r="AP54" s="88">
        <f t="shared" si="24"/>
        <v>419292420</v>
      </c>
      <c r="AQ54" s="88">
        <f t="shared" si="24"/>
        <v>419292420</v>
      </c>
    </row>
    <row r="55" ht="15.75" customHeight="1">
      <c r="A55" s="2"/>
      <c r="B55" s="2"/>
      <c r="C55" s="2"/>
      <c r="D55" s="2"/>
      <c r="E55" s="2"/>
      <c r="F55" s="2"/>
      <c r="G55" s="2"/>
      <c r="H55" s="9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9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91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ht="15.75" customHeight="1">
      <c r="A56" s="2"/>
      <c r="B56" s="2"/>
      <c r="C56" s="2"/>
      <c r="D56" s="2"/>
      <c r="E56" s="2"/>
      <c r="F56" s="2"/>
      <c r="G56" s="2"/>
      <c r="H56" s="9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91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91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ht="15.75" customHeight="1">
      <c r="A57" s="3"/>
      <c r="B57" s="3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4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ht="15.75" customHeight="1">
      <c r="A58" s="3"/>
      <c r="B58" s="3"/>
      <c r="C58" s="3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4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ht="15.75" customHeight="1">
      <c r="A59" s="3"/>
      <c r="B59" s="3"/>
      <c r="C59" s="3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4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ht="15.75" customHeight="1">
      <c r="A60" s="3"/>
      <c r="B60" s="3"/>
      <c r="C60" s="3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4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ht="15.75" customHeight="1">
      <c r="A61" s="3"/>
      <c r="B61" s="3"/>
      <c r="C61" s="3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4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ht="15.75" customHeight="1">
      <c r="A62" s="3"/>
      <c r="B62" s="3"/>
      <c r="C62" s="3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4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ht="15.75" customHeight="1">
      <c r="A63" s="3"/>
      <c r="B63" s="3"/>
      <c r="C63" s="3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4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ht="15.75" customHeight="1">
      <c r="A64" s="3"/>
      <c r="B64" s="3"/>
      <c r="C64" s="3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4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ht="15.75" customHeight="1">
      <c r="A65" s="3"/>
      <c r="B65" s="3"/>
      <c r="C65" s="3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4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ht="15.75" customHeight="1">
      <c r="A66" s="3"/>
      <c r="B66" s="3"/>
      <c r="C66" s="3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4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ht="15.75" customHeight="1">
      <c r="A67" s="3"/>
      <c r="B67" s="3"/>
      <c r="C67" s="3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ht="15.75" customHeight="1">
      <c r="A68" s="3"/>
      <c r="B68" s="3"/>
      <c r="C68" s="3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ht="15.75" customHeight="1">
      <c r="A69" s="3"/>
      <c r="B69" s="3"/>
      <c r="C69" s="3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ht="15.75" customHeight="1">
      <c r="A70" s="3"/>
      <c r="B70" s="3"/>
      <c r="C70" s="3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ht="15.75" customHeight="1">
      <c r="A71" s="3"/>
      <c r="B71" s="3"/>
      <c r="C71" s="3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4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ht="15.75" customHeight="1">
      <c r="A72" s="3"/>
      <c r="B72" s="3"/>
      <c r="C72" s="3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4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ht="15.75" customHeight="1">
      <c r="A73" s="3"/>
      <c r="B73" s="3"/>
      <c r="C73" s="3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4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ht="15.75" customHeight="1">
      <c r="A74" s="3"/>
      <c r="B74" s="3"/>
      <c r="C74" s="3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4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ht="15.75" customHeight="1">
      <c r="A75" s="3"/>
      <c r="B75" s="3"/>
      <c r="C75" s="3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4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ht="15.75" customHeight="1">
      <c r="A76" s="3"/>
      <c r="B76" s="3"/>
      <c r="C76" s="3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4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ht="15.75" customHeight="1">
      <c r="A77" s="3"/>
      <c r="B77" s="3"/>
      <c r="C77" s="3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4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ht="15.75" customHeight="1">
      <c r="A78" s="3"/>
      <c r="B78" s="3"/>
      <c r="C78" s="3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4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ht="15.75" customHeight="1">
      <c r="A79" s="3"/>
      <c r="B79" s="3"/>
      <c r="C79" s="3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4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ht="15.75" customHeight="1">
      <c r="A80" s="3"/>
      <c r="B80" s="3"/>
      <c r="C80" s="3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4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ht="15.75" customHeight="1">
      <c r="A81" s="3"/>
      <c r="B81" s="3"/>
      <c r="C81" s="3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4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ht="15.75" customHeight="1">
      <c r="A82" s="3"/>
      <c r="B82" s="3"/>
      <c r="C82" s="3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4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ht="15.75" customHeight="1">
      <c r="A83" s="3"/>
      <c r="B83" s="3"/>
      <c r="C83" s="3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4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ht="15.75" customHeight="1">
      <c r="A84" s="3"/>
      <c r="B84" s="3"/>
      <c r="C84" s="3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ht="15.75" customHeight="1">
      <c r="A85" s="3"/>
      <c r="B85" s="3"/>
      <c r="C85" s="3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ht="15.75" customHeight="1">
      <c r="A86" s="3"/>
      <c r="B86" s="3"/>
      <c r="C86" s="3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4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ht="15.75" customHeight="1">
      <c r="A87" s="3"/>
      <c r="B87" s="3"/>
      <c r="C87" s="3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ht="15.75" customHeight="1">
      <c r="A88" s="3"/>
      <c r="B88" s="3"/>
      <c r="C88" s="3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4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ht="15.75" customHeight="1">
      <c r="A89" s="3"/>
      <c r="B89" s="3"/>
      <c r="C89" s="38"/>
      <c r="D89" s="38"/>
      <c r="E89" s="96"/>
      <c r="F89" s="96"/>
      <c r="G89" s="96"/>
      <c r="H89" s="96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ht="15.75" customHeight="1">
      <c r="A90" s="3"/>
      <c r="B90" s="3"/>
      <c r="C90" s="38"/>
      <c r="D90" s="38"/>
      <c r="E90" s="96"/>
      <c r="F90" s="96"/>
      <c r="G90" s="96"/>
      <c r="H90" s="96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ht="15.75" customHeight="1">
      <c r="A91" s="3"/>
      <c r="B91" s="3"/>
      <c r="C91" s="38"/>
      <c r="D91" s="38"/>
      <c r="E91" s="96"/>
      <c r="F91" s="96"/>
      <c r="G91" s="96"/>
      <c r="H91" s="96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ht="15.75" customHeight="1">
      <c r="A92" s="3"/>
      <c r="B92" s="3"/>
      <c r="C92" s="38"/>
      <c r="D92" s="38"/>
      <c r="E92" s="96"/>
      <c r="F92" s="96"/>
      <c r="G92" s="96"/>
      <c r="H92" s="96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ht="15.75" customHeight="1">
      <c r="A93" s="3"/>
      <c r="B93" s="3"/>
      <c r="C93" s="38"/>
      <c r="D93" s="38"/>
      <c r="E93" s="96"/>
      <c r="F93" s="96"/>
      <c r="G93" s="96"/>
      <c r="H93" s="96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ht="15.75" customHeight="1">
      <c r="A94" s="3"/>
      <c r="B94" s="3"/>
      <c r="C94" s="38"/>
      <c r="D94" s="38"/>
      <c r="E94" s="96"/>
      <c r="F94" s="96"/>
      <c r="G94" s="96"/>
      <c r="H94" s="96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ht="15.75" customHeight="1">
      <c r="A95" s="3"/>
      <c r="B95" s="3"/>
      <c r="C95" s="38"/>
      <c r="D95" s="38"/>
      <c r="E95" s="96"/>
      <c r="F95" s="96"/>
      <c r="G95" s="96"/>
      <c r="H95" s="96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ht="15.75" customHeight="1">
      <c r="A96" s="3"/>
      <c r="B96" s="3"/>
      <c r="C96" s="38"/>
      <c r="D96" s="38"/>
      <c r="E96" s="96"/>
      <c r="F96" s="96"/>
      <c r="G96" s="96"/>
      <c r="H96" s="96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ht="15.75" customHeight="1">
      <c r="A97" s="3"/>
      <c r="B97" s="3"/>
      <c r="C97" s="38"/>
      <c r="D97" s="38"/>
      <c r="E97" s="96"/>
      <c r="F97" s="96"/>
      <c r="G97" s="96"/>
      <c r="H97" s="96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ht="15.75" customHeight="1">
      <c r="A98" s="3"/>
      <c r="B98" s="3"/>
      <c r="C98" s="38"/>
      <c r="D98" s="38"/>
      <c r="E98" s="96"/>
      <c r="F98" s="96"/>
      <c r="G98" s="96"/>
      <c r="H98" s="96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ht="15.75" customHeight="1">
      <c r="A99" s="3"/>
      <c r="B99" s="3"/>
      <c r="C99" s="38"/>
      <c r="D99" s="38"/>
      <c r="E99" s="96"/>
      <c r="F99" s="96"/>
      <c r="G99" s="96"/>
      <c r="H99" s="96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ht="15.75" customHeight="1">
      <c r="A100" s="3"/>
      <c r="B100" s="3"/>
      <c r="C100" s="38"/>
      <c r="D100" s="38"/>
      <c r="E100" s="96"/>
      <c r="F100" s="96"/>
      <c r="G100" s="96"/>
      <c r="H100" s="96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ht="15.75" customHeight="1">
      <c r="A101" s="3"/>
      <c r="B101" s="3"/>
      <c r="C101" s="38"/>
      <c r="D101" s="38"/>
      <c r="E101" s="96"/>
      <c r="F101" s="96"/>
      <c r="G101" s="96"/>
      <c r="H101" s="96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ht="15.75" customHeight="1">
      <c r="A102" s="3"/>
      <c r="B102" s="3"/>
      <c r="C102" s="38"/>
      <c r="D102" s="38"/>
      <c r="E102" s="96"/>
      <c r="F102" s="96"/>
      <c r="G102" s="96"/>
      <c r="H102" s="96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ht="15.75" customHeight="1">
      <c r="A103" s="3"/>
      <c r="B103" s="3"/>
      <c r="C103" s="38"/>
      <c r="D103" s="38"/>
      <c r="E103" s="96"/>
      <c r="F103" s="96"/>
      <c r="G103" s="96"/>
      <c r="H103" s="96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ht="15.75" customHeight="1">
      <c r="A104" s="3"/>
      <c r="B104" s="3"/>
      <c r="C104" s="38"/>
      <c r="D104" s="38"/>
      <c r="E104" s="96"/>
      <c r="F104" s="96"/>
      <c r="G104" s="96"/>
      <c r="H104" s="96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ht="15.75" customHeight="1">
      <c r="A105" s="3"/>
      <c r="B105" s="3"/>
      <c r="C105" s="38"/>
      <c r="D105" s="38"/>
      <c r="E105" s="96"/>
      <c r="F105" s="96"/>
      <c r="G105" s="96"/>
      <c r="H105" s="96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ht="15.75" customHeight="1">
      <c r="A106" s="3"/>
      <c r="B106" s="3"/>
      <c r="C106" s="38"/>
      <c r="D106" s="38"/>
      <c r="E106" s="96"/>
      <c r="F106" s="96"/>
      <c r="G106" s="96"/>
      <c r="H106" s="96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ht="15.75" customHeight="1">
      <c r="A107" s="3"/>
      <c r="B107" s="3"/>
      <c r="C107" s="38"/>
      <c r="D107" s="38"/>
      <c r="E107" s="96"/>
      <c r="F107" s="96"/>
      <c r="G107" s="96"/>
      <c r="H107" s="96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ht="15.75" customHeight="1">
      <c r="A108" s="3"/>
      <c r="B108" s="3"/>
      <c r="C108" s="38"/>
      <c r="D108" s="38"/>
      <c r="E108" s="96"/>
      <c r="F108" s="96"/>
      <c r="G108" s="96"/>
      <c r="H108" s="96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ht="15.75" customHeight="1">
      <c r="A109" s="3"/>
      <c r="B109" s="3"/>
      <c r="C109" s="38"/>
      <c r="D109" s="38"/>
      <c r="E109" s="96"/>
      <c r="F109" s="96"/>
      <c r="G109" s="96"/>
      <c r="H109" s="96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ht="15.75" customHeight="1">
      <c r="A110" s="3"/>
      <c r="B110" s="3"/>
      <c r="C110" s="38"/>
      <c r="D110" s="38"/>
      <c r="E110" s="96"/>
      <c r="F110" s="96"/>
      <c r="G110" s="96"/>
      <c r="H110" s="96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ht="15.75" customHeight="1">
      <c r="A111" s="3"/>
      <c r="B111" s="3"/>
      <c r="C111" s="38"/>
      <c r="D111" s="38"/>
      <c r="E111" s="96"/>
      <c r="F111" s="96"/>
      <c r="G111" s="96"/>
      <c r="H111" s="96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ht="15.75" customHeight="1">
      <c r="A112" s="3"/>
      <c r="B112" s="3"/>
      <c r="C112" s="38"/>
      <c r="D112" s="38"/>
      <c r="E112" s="96"/>
      <c r="F112" s="96"/>
      <c r="G112" s="96"/>
      <c r="H112" s="96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ht="15.75" customHeight="1">
      <c r="A113" s="3"/>
      <c r="B113" s="3"/>
      <c r="C113" s="38"/>
      <c r="D113" s="38"/>
      <c r="E113" s="96"/>
      <c r="F113" s="96"/>
      <c r="G113" s="96"/>
      <c r="H113" s="96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ht="15.75" customHeight="1">
      <c r="A114" s="3"/>
      <c r="B114" s="3"/>
      <c r="C114" s="38"/>
      <c r="D114" s="38"/>
      <c r="E114" s="96"/>
      <c r="F114" s="96"/>
      <c r="G114" s="96"/>
      <c r="H114" s="96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ht="15.75" customHeight="1">
      <c r="A115" s="3"/>
      <c r="B115" s="3"/>
      <c r="C115" s="38"/>
      <c r="D115" s="38"/>
      <c r="E115" s="96"/>
      <c r="F115" s="96"/>
      <c r="G115" s="96"/>
      <c r="H115" s="96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ht="15.75" customHeight="1">
      <c r="A116" s="3"/>
      <c r="B116" s="3"/>
      <c r="C116" s="38"/>
      <c r="D116" s="38"/>
      <c r="E116" s="96"/>
      <c r="F116" s="96"/>
      <c r="G116" s="96"/>
      <c r="H116" s="96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ht="15.75" customHeight="1">
      <c r="A117" s="3"/>
      <c r="B117" s="3"/>
      <c r="C117" s="38"/>
      <c r="D117" s="38"/>
      <c r="E117" s="96"/>
      <c r="F117" s="96"/>
      <c r="G117" s="96"/>
      <c r="H117" s="96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ht="15.75" customHeight="1">
      <c r="A118" s="3"/>
      <c r="B118" s="3"/>
      <c r="C118" s="38"/>
      <c r="D118" s="38"/>
      <c r="E118" s="96"/>
      <c r="F118" s="96"/>
      <c r="G118" s="96"/>
      <c r="H118" s="96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ht="15.75" customHeight="1">
      <c r="A119" s="3"/>
      <c r="B119" s="3"/>
      <c r="C119" s="38"/>
      <c r="D119" s="38"/>
      <c r="E119" s="96"/>
      <c r="F119" s="96"/>
      <c r="G119" s="96"/>
      <c r="H119" s="96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ht="15.75" customHeight="1">
      <c r="A120" s="3"/>
      <c r="B120" s="3"/>
      <c r="C120" s="38"/>
      <c r="D120" s="38"/>
      <c r="E120" s="96"/>
      <c r="F120" s="96"/>
      <c r="G120" s="96"/>
      <c r="H120" s="96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ht="15.75" customHeight="1">
      <c r="A121" s="3"/>
      <c r="B121" s="3"/>
      <c r="C121" s="38"/>
      <c r="D121" s="38"/>
      <c r="E121" s="96"/>
      <c r="F121" s="96"/>
      <c r="G121" s="96"/>
      <c r="H121" s="96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ht="15.75" customHeight="1">
      <c r="A122" s="3"/>
      <c r="B122" s="3"/>
      <c r="C122" s="38"/>
      <c r="D122" s="38"/>
      <c r="E122" s="96"/>
      <c r="F122" s="96"/>
      <c r="G122" s="96"/>
      <c r="H122" s="96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ht="15.75" customHeight="1">
      <c r="A123" s="3"/>
      <c r="B123" s="3"/>
      <c r="C123" s="38"/>
      <c r="D123" s="38"/>
      <c r="E123" s="96"/>
      <c r="F123" s="96"/>
      <c r="G123" s="96"/>
      <c r="H123" s="96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ht="15.75" customHeight="1">
      <c r="A124" s="3"/>
      <c r="B124" s="3"/>
      <c r="C124" s="38"/>
      <c r="D124" s="38"/>
      <c r="E124" s="96"/>
      <c r="F124" s="96"/>
      <c r="G124" s="96"/>
      <c r="H124" s="96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ht="15.75" customHeight="1">
      <c r="A125" s="3"/>
      <c r="B125" s="3"/>
      <c r="C125" s="38"/>
      <c r="D125" s="38"/>
      <c r="E125" s="96"/>
      <c r="F125" s="96"/>
      <c r="G125" s="96"/>
      <c r="H125" s="96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ht="15.75" customHeight="1">
      <c r="A126" s="3"/>
      <c r="B126" s="3"/>
      <c r="C126" s="38"/>
      <c r="D126" s="38"/>
      <c r="E126" s="96"/>
      <c r="F126" s="96"/>
      <c r="G126" s="96"/>
      <c r="H126" s="96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ht="15.75" customHeight="1">
      <c r="A127" s="3"/>
      <c r="B127" s="3"/>
      <c r="C127" s="38"/>
      <c r="D127" s="38"/>
      <c r="E127" s="96"/>
      <c r="F127" s="96"/>
      <c r="G127" s="96"/>
      <c r="H127" s="96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ht="15.75" customHeight="1">
      <c r="A128" s="3"/>
      <c r="B128" s="3"/>
      <c r="C128" s="38"/>
      <c r="D128" s="38"/>
      <c r="E128" s="96"/>
      <c r="F128" s="96"/>
      <c r="G128" s="96"/>
      <c r="H128" s="96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ht="15.75" customHeight="1">
      <c r="A129" s="3"/>
      <c r="B129" s="3"/>
      <c r="C129" s="38"/>
      <c r="D129" s="38"/>
      <c r="E129" s="96"/>
      <c r="F129" s="96"/>
      <c r="G129" s="96"/>
      <c r="H129" s="96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ht="15.75" customHeight="1">
      <c r="A130" s="3"/>
      <c r="B130" s="3"/>
      <c r="C130" s="38"/>
      <c r="D130" s="38"/>
      <c r="E130" s="96"/>
      <c r="F130" s="96"/>
      <c r="G130" s="96"/>
      <c r="H130" s="96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ht="15.75" customHeight="1">
      <c r="A131" s="3"/>
      <c r="B131" s="3"/>
      <c r="C131" s="38"/>
      <c r="D131" s="38"/>
      <c r="E131" s="96"/>
      <c r="F131" s="96"/>
      <c r="G131" s="96"/>
      <c r="H131" s="96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ht="15.75" customHeight="1">
      <c r="A132" s="3"/>
      <c r="B132" s="3"/>
      <c r="C132" s="38"/>
      <c r="D132" s="38"/>
      <c r="E132" s="96"/>
      <c r="F132" s="96"/>
      <c r="G132" s="96"/>
      <c r="H132" s="96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ht="15.75" customHeight="1">
      <c r="A133" s="3"/>
      <c r="B133" s="3"/>
      <c r="C133" s="38"/>
      <c r="D133" s="38"/>
      <c r="E133" s="96"/>
      <c r="F133" s="96"/>
      <c r="G133" s="96"/>
      <c r="H133" s="96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ht="15.75" customHeight="1">
      <c r="A134" s="3"/>
      <c r="B134" s="3"/>
      <c r="C134" s="38"/>
      <c r="D134" s="38"/>
      <c r="E134" s="96"/>
      <c r="F134" s="96"/>
      <c r="G134" s="96"/>
      <c r="H134" s="96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ht="15.75" customHeight="1">
      <c r="A135" s="3"/>
      <c r="B135" s="3"/>
      <c r="C135" s="38"/>
      <c r="D135" s="38"/>
      <c r="E135" s="96"/>
      <c r="F135" s="96"/>
      <c r="G135" s="96"/>
      <c r="H135" s="96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ht="15.75" customHeight="1">
      <c r="A136" s="3"/>
      <c r="B136" s="3"/>
      <c r="C136" s="38"/>
      <c r="D136" s="38"/>
      <c r="E136" s="96"/>
      <c r="F136" s="96"/>
      <c r="G136" s="96"/>
      <c r="H136" s="96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ht="15.75" customHeight="1">
      <c r="A137" s="3"/>
      <c r="B137" s="3"/>
      <c r="C137" s="38"/>
      <c r="D137" s="38"/>
      <c r="E137" s="96"/>
      <c r="F137" s="96"/>
      <c r="G137" s="96"/>
      <c r="H137" s="96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ht="15.75" customHeight="1">
      <c r="A138" s="3"/>
      <c r="B138" s="3"/>
      <c r="C138" s="38"/>
      <c r="D138" s="38"/>
      <c r="E138" s="96"/>
      <c r="F138" s="96"/>
      <c r="G138" s="96"/>
      <c r="H138" s="96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ht="15.75" customHeight="1">
      <c r="A139" s="3"/>
      <c r="B139" s="3"/>
      <c r="C139" s="38"/>
      <c r="D139" s="38"/>
      <c r="E139" s="96"/>
      <c r="F139" s="96"/>
      <c r="G139" s="96"/>
      <c r="H139" s="96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ht="15.75" customHeight="1">
      <c r="A140" s="3"/>
      <c r="B140" s="3"/>
      <c r="C140" s="38"/>
      <c r="D140" s="38"/>
      <c r="E140" s="96"/>
      <c r="F140" s="96"/>
      <c r="G140" s="96"/>
      <c r="H140" s="96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ht="15.75" customHeight="1">
      <c r="A141" s="3"/>
      <c r="B141" s="3"/>
      <c r="C141" s="38"/>
      <c r="D141" s="38"/>
      <c r="E141" s="96"/>
      <c r="F141" s="96"/>
      <c r="G141" s="96"/>
      <c r="H141" s="96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ht="15.75" customHeight="1">
      <c r="A142" s="3"/>
      <c r="B142" s="3"/>
      <c r="C142" s="38"/>
      <c r="D142" s="38"/>
      <c r="E142" s="96"/>
      <c r="F142" s="96"/>
      <c r="G142" s="96"/>
      <c r="H142" s="96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ht="15.75" customHeight="1">
      <c r="A143" s="3"/>
      <c r="B143" s="3"/>
      <c r="C143" s="38"/>
      <c r="D143" s="38"/>
      <c r="E143" s="96"/>
      <c r="F143" s="96"/>
      <c r="G143" s="96"/>
      <c r="H143" s="96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ht="15.75" customHeight="1">
      <c r="A144" s="3"/>
      <c r="B144" s="3"/>
      <c r="C144" s="38"/>
      <c r="D144" s="38"/>
      <c r="E144" s="96"/>
      <c r="F144" s="96"/>
      <c r="G144" s="96"/>
      <c r="H144" s="96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ht="15.75" customHeight="1">
      <c r="A145" s="3"/>
      <c r="B145" s="3"/>
      <c r="C145" s="38"/>
      <c r="D145" s="38"/>
      <c r="E145" s="96"/>
      <c r="F145" s="96"/>
      <c r="G145" s="96"/>
      <c r="H145" s="96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ht="15.75" customHeight="1">
      <c r="A146" s="3"/>
      <c r="B146" s="3"/>
      <c r="C146" s="38"/>
      <c r="D146" s="38"/>
      <c r="E146" s="96"/>
      <c r="F146" s="96"/>
      <c r="G146" s="96"/>
      <c r="H146" s="96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ht="15.75" customHeight="1">
      <c r="A147" s="3"/>
      <c r="B147" s="3"/>
      <c r="C147" s="38"/>
      <c r="D147" s="38"/>
      <c r="E147" s="96"/>
      <c r="F147" s="96"/>
      <c r="G147" s="96"/>
      <c r="H147" s="96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ht="15.75" customHeight="1">
      <c r="A148" s="3"/>
      <c r="B148" s="3"/>
      <c r="C148" s="38"/>
      <c r="D148" s="38"/>
      <c r="E148" s="96"/>
      <c r="F148" s="96"/>
      <c r="G148" s="96"/>
      <c r="H148" s="96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ht="15.75" customHeight="1">
      <c r="A149" s="3"/>
      <c r="B149" s="3"/>
      <c r="C149" s="38"/>
      <c r="D149" s="38"/>
      <c r="E149" s="96"/>
      <c r="F149" s="96"/>
      <c r="G149" s="96"/>
      <c r="H149" s="96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ht="15.75" customHeight="1">
      <c r="A150" s="3"/>
      <c r="B150" s="3"/>
      <c r="C150" s="38"/>
      <c r="D150" s="38"/>
      <c r="E150" s="96"/>
      <c r="F150" s="96"/>
      <c r="G150" s="96"/>
      <c r="H150" s="96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ht="15.75" customHeight="1">
      <c r="A151" s="3"/>
      <c r="B151" s="3"/>
      <c r="C151" s="38"/>
      <c r="D151" s="38"/>
      <c r="E151" s="96"/>
      <c r="F151" s="96"/>
      <c r="G151" s="96"/>
      <c r="H151" s="96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ht="15.75" customHeight="1">
      <c r="A152" s="3"/>
      <c r="B152" s="3"/>
      <c r="C152" s="38"/>
      <c r="D152" s="38"/>
      <c r="E152" s="96"/>
      <c r="F152" s="96"/>
      <c r="G152" s="96"/>
      <c r="H152" s="96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ht="15.75" customHeight="1">
      <c r="A153" s="3"/>
      <c r="B153" s="3"/>
      <c r="C153" s="38"/>
      <c r="D153" s="38"/>
      <c r="E153" s="96"/>
      <c r="F153" s="96"/>
      <c r="G153" s="96"/>
      <c r="H153" s="96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ht="15.75" customHeight="1">
      <c r="A154" s="3"/>
      <c r="B154" s="3"/>
      <c r="C154" s="38"/>
      <c r="D154" s="38"/>
      <c r="E154" s="96"/>
      <c r="F154" s="96"/>
      <c r="G154" s="96"/>
      <c r="H154" s="96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ht="15.75" customHeight="1">
      <c r="A155" s="3"/>
      <c r="B155" s="3"/>
      <c r="C155" s="38"/>
      <c r="D155" s="38"/>
      <c r="E155" s="96"/>
      <c r="F155" s="96"/>
      <c r="G155" s="96"/>
      <c r="H155" s="96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ht="15.75" customHeight="1">
      <c r="A156" s="3"/>
      <c r="B156" s="3"/>
      <c r="C156" s="38"/>
      <c r="D156" s="38"/>
      <c r="E156" s="96"/>
      <c r="F156" s="96"/>
      <c r="G156" s="96"/>
      <c r="H156" s="96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  <row r="157" ht="15.75" customHeight="1">
      <c r="A157" s="3"/>
      <c r="B157" s="3"/>
      <c r="C157" s="38"/>
      <c r="D157" s="38"/>
      <c r="E157" s="96"/>
      <c r="F157" s="96"/>
      <c r="G157" s="96"/>
      <c r="H157" s="96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</row>
    <row r="158" ht="15.75" customHeight="1">
      <c r="A158" s="3"/>
      <c r="B158" s="3"/>
      <c r="C158" s="38"/>
      <c r="D158" s="38"/>
      <c r="E158" s="96"/>
      <c r="F158" s="96"/>
      <c r="G158" s="96"/>
      <c r="H158" s="96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D51">
      <formula1>#REF!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1.22" defaultRowHeight="15.0" outlineLevelRow="1"/>
  <cols>
    <col customWidth="1" min="1" max="2" width="9.67"/>
    <col customWidth="1" min="3" max="3" width="31.33"/>
    <col customWidth="1" min="4" max="4" width="19.33"/>
    <col customWidth="1" min="5" max="5" width="9.67"/>
    <col customWidth="1" min="6" max="6" width="11.44"/>
    <col customWidth="1" min="7" max="7" width="12.22"/>
    <col customWidth="1" min="8" max="8" width="9.67"/>
    <col customWidth="1" min="9" max="43" width="11.44"/>
    <col customWidth="1" min="44" max="45" width="9.67"/>
  </cols>
  <sheetData>
    <row r="1" ht="15.75" customHeight="1"/>
    <row r="2" ht="15.75" customHeight="1">
      <c r="A2" s="3"/>
      <c r="B2" s="3" t="s">
        <v>77</v>
      </c>
      <c r="C2" s="38"/>
      <c r="D2" s="38"/>
      <c r="E2" s="96"/>
      <c r="F2" s="96"/>
      <c r="G2" s="96"/>
      <c r="H2" s="9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ht="15.75" customHeight="1">
      <c r="A3" s="3"/>
      <c r="B3" s="3"/>
      <c r="C3" s="38"/>
      <c r="D3" s="38"/>
      <c r="E3" s="96"/>
      <c r="F3" s="96"/>
      <c r="G3" s="96"/>
      <c r="H3" s="9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ht="15.75" customHeight="1">
      <c r="A4" s="6"/>
      <c r="B4" s="7"/>
      <c r="C4" s="97"/>
      <c r="D4" s="98"/>
      <c r="E4" s="99" t="s">
        <v>66</v>
      </c>
      <c r="F4" s="100" t="s">
        <v>67</v>
      </c>
      <c r="G4" s="100" t="s">
        <v>68</v>
      </c>
      <c r="H4" s="101">
        <v>1.0</v>
      </c>
      <c r="I4" s="102">
        <v>1.0</v>
      </c>
      <c r="J4" s="102">
        <v>1.0</v>
      </c>
      <c r="K4" s="102">
        <v>1.0</v>
      </c>
      <c r="L4" s="102">
        <v>1.0</v>
      </c>
      <c r="M4" s="102">
        <v>1.0</v>
      </c>
      <c r="N4" s="102">
        <v>1.0</v>
      </c>
      <c r="O4" s="102">
        <v>1.0</v>
      </c>
      <c r="P4" s="102">
        <v>1.0</v>
      </c>
      <c r="Q4" s="102">
        <v>1.0</v>
      </c>
      <c r="R4" s="102">
        <v>1.0</v>
      </c>
      <c r="S4" s="103">
        <v>1.0</v>
      </c>
      <c r="T4" s="101">
        <v>2.0</v>
      </c>
      <c r="U4" s="102">
        <v>2.0</v>
      </c>
      <c r="V4" s="102">
        <v>2.0</v>
      </c>
      <c r="W4" s="102">
        <v>2.0</v>
      </c>
      <c r="X4" s="102">
        <v>2.0</v>
      </c>
      <c r="Y4" s="102">
        <v>2.0</v>
      </c>
      <c r="Z4" s="102">
        <v>2.0</v>
      </c>
      <c r="AA4" s="102">
        <v>2.0</v>
      </c>
      <c r="AB4" s="102">
        <v>2.0</v>
      </c>
      <c r="AC4" s="102">
        <v>2.0</v>
      </c>
      <c r="AD4" s="102">
        <v>2.0</v>
      </c>
      <c r="AE4" s="103">
        <v>2.0</v>
      </c>
      <c r="AF4" s="101">
        <v>3.0</v>
      </c>
      <c r="AG4" s="102">
        <v>3.0</v>
      </c>
      <c r="AH4" s="102">
        <v>3.0</v>
      </c>
      <c r="AI4" s="102">
        <v>3.0</v>
      </c>
      <c r="AJ4" s="102">
        <v>3.0</v>
      </c>
      <c r="AK4" s="102">
        <v>3.0</v>
      </c>
      <c r="AL4" s="102">
        <v>3.0</v>
      </c>
      <c r="AM4" s="102">
        <v>3.0</v>
      </c>
      <c r="AN4" s="102">
        <v>3.0</v>
      </c>
      <c r="AO4" s="102">
        <v>3.0</v>
      </c>
      <c r="AP4" s="102">
        <v>3.0</v>
      </c>
      <c r="AQ4" s="103">
        <v>3.0</v>
      </c>
      <c r="AR4" s="6" t="s">
        <v>78</v>
      </c>
      <c r="AS4" s="6"/>
    </row>
    <row r="5" ht="15.75" customHeight="1">
      <c r="A5" s="6"/>
      <c r="B5" s="104"/>
      <c r="C5" s="70"/>
      <c r="D5" s="105"/>
      <c r="E5" s="106"/>
      <c r="F5" s="107"/>
      <c r="G5" s="107"/>
      <c r="H5" s="108">
        <v>1.0</v>
      </c>
      <c r="I5" s="109">
        <v>2.0</v>
      </c>
      <c r="J5" s="109">
        <v>3.0</v>
      </c>
      <c r="K5" s="109">
        <v>4.0</v>
      </c>
      <c r="L5" s="109">
        <v>5.0</v>
      </c>
      <c r="M5" s="109">
        <v>6.0</v>
      </c>
      <c r="N5" s="109">
        <v>7.0</v>
      </c>
      <c r="O5" s="109">
        <v>8.0</v>
      </c>
      <c r="P5" s="109">
        <v>9.0</v>
      </c>
      <c r="Q5" s="109">
        <v>10.0</v>
      </c>
      <c r="R5" s="109">
        <v>11.0</v>
      </c>
      <c r="S5" s="109">
        <v>12.0</v>
      </c>
      <c r="T5" s="109">
        <v>13.0</v>
      </c>
      <c r="U5" s="109">
        <v>14.0</v>
      </c>
      <c r="V5" s="109">
        <v>15.0</v>
      </c>
      <c r="W5" s="109">
        <v>16.0</v>
      </c>
      <c r="X5" s="109">
        <v>17.0</v>
      </c>
      <c r="Y5" s="109">
        <v>18.0</v>
      </c>
      <c r="Z5" s="109">
        <v>19.0</v>
      </c>
      <c r="AA5" s="109">
        <v>20.0</v>
      </c>
      <c r="AB5" s="109">
        <v>21.0</v>
      </c>
      <c r="AC5" s="109">
        <v>22.0</v>
      </c>
      <c r="AD5" s="109">
        <v>23.0</v>
      </c>
      <c r="AE5" s="109">
        <v>24.0</v>
      </c>
      <c r="AF5" s="109">
        <v>25.0</v>
      </c>
      <c r="AG5" s="109">
        <v>26.0</v>
      </c>
      <c r="AH5" s="109">
        <v>27.0</v>
      </c>
      <c r="AI5" s="109">
        <v>28.0</v>
      </c>
      <c r="AJ5" s="109">
        <v>29.0</v>
      </c>
      <c r="AK5" s="109">
        <v>30.0</v>
      </c>
      <c r="AL5" s="109">
        <v>31.0</v>
      </c>
      <c r="AM5" s="109">
        <v>32.0</v>
      </c>
      <c r="AN5" s="109">
        <v>33.0</v>
      </c>
      <c r="AO5" s="109">
        <v>34.0</v>
      </c>
      <c r="AP5" s="109">
        <v>35.0</v>
      </c>
      <c r="AQ5" s="109">
        <v>36.0</v>
      </c>
      <c r="AR5" s="6" t="s">
        <v>79</v>
      </c>
      <c r="AS5" s="6"/>
    </row>
    <row r="6" ht="15.75" customHeight="1">
      <c r="A6" s="110"/>
      <c r="B6" s="111" t="s">
        <v>80</v>
      </c>
      <c r="C6" s="112"/>
      <c r="D6" s="113"/>
      <c r="E6" s="114">
        <f>'4 Финмодель_автоматически'!E54</f>
        <v>408799170</v>
      </c>
      <c r="F6" s="114">
        <f>'4 Финмодель_автоматически'!F54</f>
        <v>1273248150</v>
      </c>
      <c r="G6" s="115">
        <f>'4 Финмодель_автоматически'!G54</f>
        <v>5031509040</v>
      </c>
      <c r="H6" s="116">
        <f>'4 Финмодель_автоматически'!H54</f>
        <v>34066597.5</v>
      </c>
      <c r="I6" s="117">
        <f>'4 Финмодель_автоматически'!I54</f>
        <v>34066597.5</v>
      </c>
      <c r="J6" s="117">
        <f>'4 Финмодель_автоматически'!J54</f>
        <v>34066597.5</v>
      </c>
      <c r="K6" s="117">
        <f>'4 Финмодель_автоматически'!K54</f>
        <v>34066597.5</v>
      </c>
      <c r="L6" s="117">
        <f>'4 Финмодель_автоматически'!L54</f>
        <v>34066597.5</v>
      </c>
      <c r="M6" s="117">
        <f>'4 Финмодель_автоматически'!M54</f>
        <v>34066597.5</v>
      </c>
      <c r="N6" s="117">
        <f>'4 Финмодель_автоматически'!N54</f>
        <v>34066597.5</v>
      </c>
      <c r="O6" s="117">
        <f>'4 Финмодель_автоматически'!O54</f>
        <v>34066597.5</v>
      </c>
      <c r="P6" s="117">
        <f>'4 Финмодель_автоматически'!P54</f>
        <v>34066597.5</v>
      </c>
      <c r="Q6" s="117">
        <f>'4 Финмодель_автоматически'!Q54</f>
        <v>34066597.5</v>
      </c>
      <c r="R6" s="117">
        <f>'4 Финмодель_автоматически'!R54</f>
        <v>34066597.5</v>
      </c>
      <c r="S6" s="118">
        <f>'4 Финмодель_автоматически'!S54</f>
        <v>34066597.5</v>
      </c>
      <c r="T6" s="116">
        <f>'4 Финмодель_автоматически'!T54</f>
        <v>106104012.5</v>
      </c>
      <c r="U6" s="117">
        <f>'4 Финмодель_автоматически'!U54</f>
        <v>106104012.5</v>
      </c>
      <c r="V6" s="117">
        <f>'4 Финмодель_автоматически'!V54</f>
        <v>106104012.5</v>
      </c>
      <c r="W6" s="117">
        <f>'4 Финмодель_автоматически'!W54</f>
        <v>106104012.5</v>
      </c>
      <c r="X6" s="117">
        <f>'4 Финмодель_автоматически'!X54</f>
        <v>106104012.5</v>
      </c>
      <c r="Y6" s="117">
        <f>'4 Финмодель_автоматически'!Y54</f>
        <v>106104012.5</v>
      </c>
      <c r="Z6" s="117">
        <f>'4 Финмодель_автоматически'!Z54</f>
        <v>106104012.5</v>
      </c>
      <c r="AA6" s="117">
        <f>'4 Финмодель_автоматически'!AA54</f>
        <v>106104012.5</v>
      </c>
      <c r="AB6" s="117">
        <f>'4 Финмодель_автоматически'!AB54</f>
        <v>106104012.5</v>
      </c>
      <c r="AC6" s="117">
        <f>'4 Финмодель_автоматически'!AC54</f>
        <v>106104012.5</v>
      </c>
      <c r="AD6" s="117">
        <f>'4 Финмодель_автоматически'!AD54</f>
        <v>106104012.5</v>
      </c>
      <c r="AE6" s="118">
        <f>'4 Финмодель_автоматически'!AE54</f>
        <v>106104012.5</v>
      </c>
      <c r="AF6" s="116">
        <f>'4 Финмодель_автоматически'!AF54</f>
        <v>419292420</v>
      </c>
      <c r="AG6" s="117">
        <f>'4 Финмодель_автоматически'!AG54</f>
        <v>419292420</v>
      </c>
      <c r="AH6" s="117">
        <f>'4 Финмодель_автоматически'!AH54</f>
        <v>419292420</v>
      </c>
      <c r="AI6" s="117">
        <f>'4 Финмодель_автоматически'!AI54</f>
        <v>419292420</v>
      </c>
      <c r="AJ6" s="117">
        <f>'4 Финмодель_автоматически'!AJ54</f>
        <v>419292420</v>
      </c>
      <c r="AK6" s="117">
        <f>'4 Финмодель_автоматически'!AK54</f>
        <v>419292420</v>
      </c>
      <c r="AL6" s="117">
        <f>'4 Финмодель_автоматически'!AL54</f>
        <v>419292420</v>
      </c>
      <c r="AM6" s="117">
        <f>'4 Финмодель_автоматически'!AM54</f>
        <v>419292420</v>
      </c>
      <c r="AN6" s="117">
        <f>'4 Финмодель_автоматически'!AN54</f>
        <v>419292420</v>
      </c>
      <c r="AO6" s="117">
        <f>'4 Финмодель_автоматически'!AO54</f>
        <v>419292420</v>
      </c>
      <c r="AP6" s="117">
        <f>'4 Финмодель_автоматически'!AP54</f>
        <v>419292420</v>
      </c>
      <c r="AQ6" s="118">
        <f>'4 Финмодель_автоматически'!AQ54</f>
        <v>419292420</v>
      </c>
      <c r="AR6" s="110"/>
      <c r="AS6" s="110"/>
    </row>
    <row r="7" ht="15.75" customHeight="1">
      <c r="A7" s="3"/>
      <c r="B7" s="119" t="s">
        <v>81</v>
      </c>
      <c r="C7" s="120"/>
      <c r="D7" s="121"/>
      <c r="E7" s="122">
        <f>SUM(E6:F6)</f>
        <v>1682047320</v>
      </c>
      <c r="F7" s="123">
        <f>F6+G6</f>
        <v>6304757190</v>
      </c>
      <c r="G7" s="123">
        <f>G6+G6</f>
        <v>10063018080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ht="15.75" customHeight="1">
      <c r="A8" s="3"/>
      <c r="B8" s="3"/>
      <c r="C8" s="38"/>
      <c r="D8" s="38"/>
      <c r="E8" s="96"/>
      <c r="F8" s="96"/>
      <c r="G8" s="96"/>
      <c r="H8" s="9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ht="15.75" customHeight="1">
      <c r="A9" s="3"/>
      <c r="B9" s="3"/>
      <c r="C9" s="38"/>
      <c r="D9" s="38"/>
      <c r="E9" s="96"/>
      <c r="F9" s="96"/>
      <c r="G9" s="96"/>
      <c r="H9" s="9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ht="15.75" customHeight="1">
      <c r="A10" s="124"/>
      <c r="B10" s="124"/>
      <c r="C10" s="125"/>
      <c r="D10" s="125"/>
      <c r="E10" s="126"/>
      <c r="F10" s="126"/>
      <c r="G10" s="126"/>
      <c r="H10" s="126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</row>
    <row r="11" ht="15.75" customHeight="1">
      <c r="A11" s="2"/>
      <c r="B11" s="3" t="s">
        <v>82</v>
      </c>
      <c r="C11" s="38"/>
      <c r="D11" s="38"/>
      <c r="E11" s="96"/>
      <c r="F11" s="96"/>
      <c r="G11" s="96"/>
      <c r="H11" s="9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ht="15.75" customHeight="1">
      <c r="A12" s="2"/>
      <c r="B12" s="3"/>
      <c r="C12" s="38"/>
      <c r="D12" s="38"/>
      <c r="E12" s="96"/>
      <c r="F12" s="96"/>
      <c r="G12" s="96"/>
      <c r="H12" s="9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ht="15.75" customHeight="1">
      <c r="A13" s="6"/>
      <c r="B13" s="7"/>
      <c r="C13" s="97"/>
      <c r="D13" s="98"/>
      <c r="E13" s="99" t="s">
        <v>66</v>
      </c>
      <c r="F13" s="100" t="s">
        <v>67</v>
      </c>
      <c r="G13" s="100" t="s">
        <v>68</v>
      </c>
      <c r="H13" s="9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ht="15.75" customHeight="1">
      <c r="A14" s="3"/>
      <c r="B14" s="119" t="s">
        <v>81</v>
      </c>
      <c r="C14" s="120"/>
      <c r="D14" s="121"/>
      <c r="E14" s="122">
        <f t="shared" ref="E14:G14" si="1">E7</f>
        <v>1682047320</v>
      </c>
      <c r="F14" s="122">
        <f t="shared" si="1"/>
        <v>6304757190</v>
      </c>
      <c r="G14" s="122">
        <f t="shared" si="1"/>
        <v>10063018080</v>
      </c>
      <c r="H14" s="12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ht="15.75" customHeight="1">
      <c r="A15" s="3"/>
      <c r="B15" s="128" t="s">
        <v>83</v>
      </c>
      <c r="C15" s="129"/>
      <c r="D15" s="129"/>
      <c r="E15" s="130">
        <f>'1 Инвестиции'!D39</f>
        <v>15367000.09</v>
      </c>
      <c r="F15" s="96"/>
      <c r="G15" s="96"/>
      <c r="H15" s="9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ht="15.75" customHeight="1">
      <c r="A16" s="110"/>
      <c r="B16" s="3"/>
      <c r="C16" s="90"/>
      <c r="D16" s="90"/>
      <c r="E16" s="131"/>
      <c r="F16" s="131"/>
      <c r="G16" s="50"/>
      <c r="H16" s="91"/>
      <c r="I16" s="11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ht="15.75" customHeight="1">
      <c r="A17" s="3"/>
      <c r="B17" s="132" t="s">
        <v>84</v>
      </c>
      <c r="C17" s="133"/>
      <c r="D17" s="134"/>
      <c r="E17" s="134"/>
      <c r="F17" s="135">
        <v>0.1</v>
      </c>
      <c r="G17" s="3"/>
      <c r="H17" s="12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ht="15.75" customHeight="1">
      <c r="A18" s="3"/>
      <c r="B18" s="3"/>
      <c r="C18" s="38"/>
      <c r="D18" s="38"/>
      <c r="E18" s="3"/>
      <c r="F18" s="96"/>
      <c r="G18" s="96"/>
      <c r="H18" s="9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ht="15.75" customHeight="1">
      <c r="A19" s="3"/>
      <c r="B19" s="3"/>
      <c r="C19" s="38"/>
      <c r="D19" s="38"/>
      <c r="E19" s="96"/>
      <c r="F19" s="96"/>
      <c r="G19" s="96"/>
      <c r="H19" s="9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ht="15.75" customHeight="1">
      <c r="A20" s="124"/>
      <c r="B20" s="124"/>
      <c r="C20" s="125"/>
      <c r="D20" s="125"/>
      <c r="E20" s="126"/>
      <c r="F20" s="126"/>
      <c r="G20" s="126"/>
      <c r="H20" s="126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</row>
    <row r="21" ht="15.75" customHeight="1">
      <c r="A21" s="1"/>
      <c r="B21" s="2"/>
      <c r="C21" s="3"/>
      <c r="D21" s="3"/>
      <c r="E21" s="4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ht="15.75" customHeight="1">
      <c r="A22" s="3"/>
      <c r="B22" s="3" t="s">
        <v>85</v>
      </c>
      <c r="C22" s="38"/>
      <c r="D22" s="38"/>
      <c r="E22" s="96"/>
      <c r="F22" s="96"/>
      <c r="G22" s="96"/>
      <c r="H22" s="96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ht="15.75" customHeight="1">
      <c r="A23" s="3"/>
      <c r="B23" s="3"/>
      <c r="C23" s="38"/>
      <c r="D23" s="38"/>
      <c r="E23" s="96"/>
      <c r="F23" s="96"/>
      <c r="G23" s="96"/>
      <c r="H23" s="9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ht="15.75" customHeight="1">
      <c r="A24" s="110"/>
      <c r="B24" s="70"/>
      <c r="C24" s="70"/>
      <c r="D24" s="136"/>
      <c r="E24" s="99" t="s">
        <v>66</v>
      </c>
      <c r="F24" s="100" t="s">
        <v>67</v>
      </c>
      <c r="G24" s="137" t="s">
        <v>68</v>
      </c>
      <c r="H24" s="96"/>
      <c r="I24" s="11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ht="15.75" customHeight="1">
      <c r="A25" s="3"/>
      <c r="B25" s="138" t="s">
        <v>86</v>
      </c>
      <c r="C25" s="139"/>
      <c r="D25" s="140">
        <f>F17</f>
        <v>0.1</v>
      </c>
      <c r="E25" s="141">
        <f t="shared" ref="E25:G25" si="2">$D$25*E14</f>
        <v>168204732</v>
      </c>
      <c r="F25" s="141">
        <f t="shared" si="2"/>
        <v>630475719</v>
      </c>
      <c r="G25" s="141">
        <f t="shared" si="2"/>
        <v>1006301808</v>
      </c>
      <c r="H25" s="9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ht="15.75" customHeight="1">
      <c r="A26" s="3"/>
      <c r="B26" s="111" t="s">
        <v>87</v>
      </c>
      <c r="C26" s="129"/>
      <c r="D26" s="129"/>
      <c r="E26" s="142"/>
      <c r="F26" s="142">
        <f>F25-E25</f>
        <v>462270987</v>
      </c>
      <c r="G26" s="142">
        <f>G25-E25</f>
        <v>838097076</v>
      </c>
      <c r="H26" s="96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ht="15.75" customHeight="1">
      <c r="A27" s="143"/>
      <c r="B27" s="111" t="s">
        <v>88</v>
      </c>
      <c r="C27" s="129"/>
      <c r="D27" s="129"/>
      <c r="E27" s="142"/>
      <c r="F27" s="144">
        <f>IFERROR((F25/E25-100%),0)</f>
        <v>2.748263866</v>
      </c>
      <c r="G27" s="144">
        <f>IFERROR((G25/E25-100%),0)</f>
        <v>4.98260106</v>
      </c>
      <c r="H27" s="145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</row>
    <row r="28" ht="15.75" customHeight="1">
      <c r="A28" s="3"/>
      <c r="B28" s="3"/>
      <c r="C28" s="38"/>
      <c r="D28" s="38"/>
      <c r="E28" s="96"/>
      <c r="F28" s="96"/>
      <c r="G28" s="96"/>
      <c r="H28" s="9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ht="15.75" customHeight="1">
      <c r="A29" s="3"/>
      <c r="B29" s="3"/>
      <c r="C29" s="38"/>
      <c r="D29" s="38"/>
      <c r="E29" s="96"/>
      <c r="F29" s="96"/>
      <c r="G29" s="96"/>
      <c r="H29" s="96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ht="15.75" customHeight="1">
      <c r="A30" s="124"/>
      <c r="B30" s="124"/>
      <c r="C30" s="125"/>
      <c r="D30" s="125"/>
      <c r="E30" s="126"/>
      <c r="F30" s="126"/>
      <c r="G30" s="126"/>
      <c r="H30" s="126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</row>
    <row r="31" ht="15.75" customHeight="1">
      <c r="A31" s="3"/>
      <c r="B31" s="3" t="s">
        <v>89</v>
      </c>
      <c r="C31" s="38"/>
      <c r="D31" s="38"/>
      <c r="E31" s="96"/>
      <c r="F31" s="96"/>
      <c r="G31" s="96"/>
      <c r="H31" s="96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ht="15.75" customHeight="1">
      <c r="A32" s="3"/>
      <c r="B32" s="3"/>
      <c r="C32" s="38"/>
      <c r="D32" s="38"/>
      <c r="E32" s="96"/>
      <c r="F32" s="96"/>
      <c r="G32" s="9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ht="15.75" customHeight="1">
      <c r="A33" s="6"/>
      <c r="B33" s="7" t="s">
        <v>90</v>
      </c>
      <c r="C33" s="97"/>
      <c r="D33" s="98"/>
      <c r="E33" s="99" t="s">
        <v>66</v>
      </c>
      <c r="F33" s="100" t="s">
        <v>67</v>
      </c>
      <c r="G33" s="100" t="s">
        <v>68</v>
      </c>
      <c r="H33" s="101">
        <v>1.0</v>
      </c>
      <c r="I33" s="102">
        <v>1.0</v>
      </c>
      <c r="J33" s="102">
        <v>1.0</v>
      </c>
      <c r="K33" s="102">
        <v>1.0</v>
      </c>
      <c r="L33" s="102">
        <v>1.0</v>
      </c>
      <c r="M33" s="102">
        <v>1.0</v>
      </c>
      <c r="N33" s="102">
        <v>1.0</v>
      </c>
      <c r="O33" s="102">
        <v>1.0</v>
      </c>
      <c r="P33" s="102">
        <v>1.0</v>
      </c>
      <c r="Q33" s="102">
        <v>1.0</v>
      </c>
      <c r="R33" s="102">
        <v>1.0</v>
      </c>
      <c r="S33" s="103">
        <v>1.0</v>
      </c>
      <c r="T33" s="101">
        <v>2.0</v>
      </c>
      <c r="U33" s="102">
        <v>2.0</v>
      </c>
      <c r="V33" s="102">
        <v>2.0</v>
      </c>
      <c r="W33" s="102">
        <v>2.0</v>
      </c>
      <c r="X33" s="102">
        <v>2.0</v>
      </c>
      <c r="Y33" s="102">
        <v>2.0</v>
      </c>
      <c r="Z33" s="102">
        <v>2.0</v>
      </c>
      <c r="AA33" s="102">
        <v>2.0</v>
      </c>
      <c r="AB33" s="102">
        <v>2.0</v>
      </c>
      <c r="AC33" s="102">
        <v>2.0</v>
      </c>
      <c r="AD33" s="102">
        <v>2.0</v>
      </c>
      <c r="AE33" s="103">
        <v>2.0</v>
      </c>
      <c r="AF33" s="101">
        <v>3.0</v>
      </c>
      <c r="AG33" s="102">
        <v>3.0</v>
      </c>
      <c r="AH33" s="102">
        <v>3.0</v>
      </c>
      <c r="AI33" s="102">
        <v>3.0</v>
      </c>
      <c r="AJ33" s="102">
        <v>3.0</v>
      </c>
      <c r="AK33" s="102">
        <v>3.0</v>
      </c>
      <c r="AL33" s="102">
        <v>3.0</v>
      </c>
      <c r="AM33" s="102">
        <v>3.0</v>
      </c>
      <c r="AN33" s="102">
        <v>3.0</v>
      </c>
      <c r="AO33" s="102">
        <v>3.0</v>
      </c>
      <c r="AP33" s="102">
        <v>3.0</v>
      </c>
      <c r="AQ33" s="103">
        <v>3.0</v>
      </c>
      <c r="AR33" s="6" t="s">
        <v>78</v>
      </c>
      <c r="AS33" s="6"/>
    </row>
    <row r="34" ht="15.75" customHeight="1">
      <c r="A34" s="6"/>
      <c r="B34" s="104"/>
      <c r="C34" s="70"/>
      <c r="D34" s="105"/>
      <c r="E34" s="106"/>
      <c r="F34" s="107"/>
      <c r="G34" s="107"/>
      <c r="H34" s="108">
        <v>1.0</v>
      </c>
      <c r="I34" s="109">
        <v>2.0</v>
      </c>
      <c r="J34" s="109">
        <v>3.0</v>
      </c>
      <c r="K34" s="109">
        <v>4.0</v>
      </c>
      <c r="L34" s="109">
        <v>5.0</v>
      </c>
      <c r="M34" s="109">
        <v>6.0</v>
      </c>
      <c r="N34" s="109">
        <v>7.0</v>
      </c>
      <c r="O34" s="109">
        <v>8.0</v>
      </c>
      <c r="P34" s="109">
        <v>9.0</v>
      </c>
      <c r="Q34" s="109">
        <v>10.0</v>
      </c>
      <c r="R34" s="109">
        <v>11.0</v>
      </c>
      <c r="S34" s="146">
        <v>12.0</v>
      </c>
      <c r="T34" s="108">
        <v>13.0</v>
      </c>
      <c r="U34" s="109">
        <v>14.0</v>
      </c>
      <c r="V34" s="109">
        <v>15.0</v>
      </c>
      <c r="W34" s="109">
        <v>16.0</v>
      </c>
      <c r="X34" s="109">
        <v>17.0</v>
      </c>
      <c r="Y34" s="109">
        <v>18.0</v>
      </c>
      <c r="Z34" s="109">
        <v>19.0</v>
      </c>
      <c r="AA34" s="109">
        <v>20.0</v>
      </c>
      <c r="AB34" s="109">
        <v>21.0</v>
      </c>
      <c r="AC34" s="109">
        <v>22.0</v>
      </c>
      <c r="AD34" s="109">
        <v>23.0</v>
      </c>
      <c r="AE34" s="146">
        <v>24.0</v>
      </c>
      <c r="AF34" s="109">
        <v>25.0</v>
      </c>
      <c r="AG34" s="109">
        <v>26.0</v>
      </c>
      <c r="AH34" s="109">
        <v>27.0</v>
      </c>
      <c r="AI34" s="146">
        <v>28.0</v>
      </c>
      <c r="AJ34" s="109">
        <v>29.0</v>
      </c>
      <c r="AK34" s="109">
        <v>30.0</v>
      </c>
      <c r="AL34" s="109">
        <v>31.0</v>
      </c>
      <c r="AM34" s="146">
        <v>32.0</v>
      </c>
      <c r="AN34" s="109">
        <v>33.0</v>
      </c>
      <c r="AO34" s="109">
        <v>34.0</v>
      </c>
      <c r="AP34" s="109">
        <v>35.0</v>
      </c>
      <c r="AQ34" s="146">
        <v>36.0</v>
      </c>
      <c r="AR34" s="6" t="s">
        <v>79</v>
      </c>
      <c r="AS34" s="6"/>
    </row>
    <row r="35" ht="15.75" customHeight="1">
      <c r="A35" s="110"/>
      <c r="B35" s="111" t="s">
        <v>80</v>
      </c>
      <c r="C35" s="112"/>
      <c r="D35" s="147"/>
      <c r="E35" s="114">
        <f>'4 Финмодель_автоматически'!E54</f>
        <v>408799170</v>
      </c>
      <c r="F35" s="114">
        <f>'4 Финмодель_автоматически'!F54</f>
        <v>1273248150</v>
      </c>
      <c r="G35" s="114">
        <f>'4 Финмодель_автоматически'!G54</f>
        <v>5031509040</v>
      </c>
      <c r="H35" s="116">
        <f>'4 Финмодель_автоматически'!H54</f>
        <v>34066597.5</v>
      </c>
      <c r="I35" s="117">
        <f>'4 Финмодель_автоматически'!I54</f>
        <v>34066597.5</v>
      </c>
      <c r="J35" s="117">
        <f>'4 Финмодель_автоматически'!J54</f>
        <v>34066597.5</v>
      </c>
      <c r="K35" s="117">
        <f>'4 Финмодель_автоматически'!K54</f>
        <v>34066597.5</v>
      </c>
      <c r="L35" s="117">
        <f>'4 Финмодель_автоматически'!L54</f>
        <v>34066597.5</v>
      </c>
      <c r="M35" s="117">
        <f>'4 Финмодель_автоматически'!M54</f>
        <v>34066597.5</v>
      </c>
      <c r="N35" s="117">
        <f>'4 Финмодель_автоматически'!N54</f>
        <v>34066597.5</v>
      </c>
      <c r="O35" s="117">
        <f>'4 Финмодель_автоматически'!O54</f>
        <v>34066597.5</v>
      </c>
      <c r="P35" s="117">
        <f>'4 Финмодель_автоматически'!P54</f>
        <v>34066597.5</v>
      </c>
      <c r="Q35" s="117">
        <f>'4 Финмодель_автоматически'!Q54</f>
        <v>34066597.5</v>
      </c>
      <c r="R35" s="117">
        <f>'4 Финмодель_автоматически'!R54</f>
        <v>34066597.5</v>
      </c>
      <c r="S35" s="118">
        <f>'4 Финмодель_автоматически'!S54</f>
        <v>34066597.5</v>
      </c>
      <c r="T35" s="116">
        <f>'4 Финмодель_автоматически'!T54</f>
        <v>106104012.5</v>
      </c>
      <c r="U35" s="117">
        <f>'4 Финмодель_автоматически'!U54</f>
        <v>106104012.5</v>
      </c>
      <c r="V35" s="117">
        <f>'4 Финмодель_автоматически'!V54</f>
        <v>106104012.5</v>
      </c>
      <c r="W35" s="117">
        <f>'4 Финмодель_автоматически'!W54</f>
        <v>106104012.5</v>
      </c>
      <c r="X35" s="117">
        <f>'4 Финмодель_автоматически'!X54</f>
        <v>106104012.5</v>
      </c>
      <c r="Y35" s="117">
        <f>'4 Финмодель_автоматически'!Y54</f>
        <v>106104012.5</v>
      </c>
      <c r="Z35" s="117">
        <f>'4 Финмодель_автоматически'!Z54</f>
        <v>106104012.5</v>
      </c>
      <c r="AA35" s="117">
        <f>'4 Финмодель_автоматически'!AA54</f>
        <v>106104012.5</v>
      </c>
      <c r="AB35" s="117">
        <f>'4 Финмодель_автоматически'!AB54</f>
        <v>106104012.5</v>
      </c>
      <c r="AC35" s="117">
        <f>'4 Финмодель_автоматически'!AC54</f>
        <v>106104012.5</v>
      </c>
      <c r="AD35" s="117">
        <f>'4 Финмодель_автоматически'!AD54</f>
        <v>106104012.5</v>
      </c>
      <c r="AE35" s="118">
        <f>'4 Финмодель_автоматически'!AE54</f>
        <v>106104012.5</v>
      </c>
      <c r="AF35" s="116">
        <f>'4 Финмодель_автоматически'!AF54</f>
        <v>419292420</v>
      </c>
      <c r="AG35" s="117">
        <f>'4 Финмодель_автоматически'!AG54</f>
        <v>419292420</v>
      </c>
      <c r="AH35" s="117">
        <f>'4 Финмодель_автоматически'!AH54</f>
        <v>419292420</v>
      </c>
      <c r="AI35" s="117">
        <f>'4 Финмодель_автоматически'!AI54</f>
        <v>419292420</v>
      </c>
      <c r="AJ35" s="117">
        <f>'4 Финмодель_автоматически'!AJ54</f>
        <v>419292420</v>
      </c>
      <c r="AK35" s="117">
        <f>'4 Финмодель_автоматически'!AK54</f>
        <v>419292420</v>
      </c>
      <c r="AL35" s="117">
        <f>'4 Финмодель_автоматически'!AL54</f>
        <v>419292420</v>
      </c>
      <c r="AM35" s="117">
        <f>'4 Финмодель_автоматически'!AM54</f>
        <v>419292420</v>
      </c>
      <c r="AN35" s="117">
        <f>'4 Финмодель_автоматически'!AN54</f>
        <v>419292420</v>
      </c>
      <c r="AO35" s="117">
        <f>'4 Финмодель_автоматически'!AO54</f>
        <v>419292420</v>
      </c>
      <c r="AP35" s="117">
        <f>'4 Финмодель_автоматически'!AP54</f>
        <v>419292420</v>
      </c>
      <c r="AQ35" s="118">
        <f>'4 Финмодель_автоматически'!AQ54</f>
        <v>419292420</v>
      </c>
      <c r="AR35" s="110"/>
      <c r="AS35" s="110"/>
    </row>
    <row r="36" ht="15.75" customHeight="1">
      <c r="A36" s="6"/>
      <c r="B36" s="148" t="s">
        <v>91</v>
      </c>
      <c r="C36" s="149"/>
      <c r="D36" s="150" t="s">
        <v>92</v>
      </c>
      <c r="E36" s="151">
        <f t="shared" ref="E36:E37" si="4">SUMIFS(36:36,$33:$33,"1")</f>
        <v>-40879917</v>
      </c>
      <c r="F36" s="152">
        <f t="shared" ref="F36:F37" si="5">SUMIFS(36:36,$33:$33,"2")</f>
        <v>-127324815</v>
      </c>
      <c r="G36" s="152">
        <f t="shared" ref="G36:G37" si="6">SUMIFS(36:36,$33:$33,"3")</f>
        <v>-503150904</v>
      </c>
      <c r="H36" s="153">
        <f t="shared" ref="H36:AQ36" si="3">-H35*$D36</f>
        <v>-3406659.75</v>
      </c>
      <c r="I36" s="153">
        <f t="shared" si="3"/>
        <v>-3406659.75</v>
      </c>
      <c r="J36" s="153">
        <f t="shared" si="3"/>
        <v>-3406659.75</v>
      </c>
      <c r="K36" s="153">
        <f t="shared" si="3"/>
        <v>-3406659.75</v>
      </c>
      <c r="L36" s="153">
        <f t="shared" si="3"/>
        <v>-3406659.75</v>
      </c>
      <c r="M36" s="153">
        <f t="shared" si="3"/>
        <v>-3406659.75</v>
      </c>
      <c r="N36" s="153">
        <f t="shared" si="3"/>
        <v>-3406659.75</v>
      </c>
      <c r="O36" s="153">
        <f t="shared" si="3"/>
        <v>-3406659.75</v>
      </c>
      <c r="P36" s="153">
        <f t="shared" si="3"/>
        <v>-3406659.75</v>
      </c>
      <c r="Q36" s="153">
        <f t="shared" si="3"/>
        <v>-3406659.75</v>
      </c>
      <c r="R36" s="153">
        <f t="shared" si="3"/>
        <v>-3406659.75</v>
      </c>
      <c r="S36" s="153">
        <f t="shared" si="3"/>
        <v>-3406659.75</v>
      </c>
      <c r="T36" s="153">
        <f t="shared" si="3"/>
        <v>-10610401.25</v>
      </c>
      <c r="U36" s="153">
        <f t="shared" si="3"/>
        <v>-10610401.25</v>
      </c>
      <c r="V36" s="153">
        <f t="shared" si="3"/>
        <v>-10610401.25</v>
      </c>
      <c r="W36" s="153">
        <f t="shared" si="3"/>
        <v>-10610401.25</v>
      </c>
      <c r="X36" s="153">
        <f t="shared" si="3"/>
        <v>-10610401.25</v>
      </c>
      <c r="Y36" s="153">
        <f t="shared" si="3"/>
        <v>-10610401.25</v>
      </c>
      <c r="Z36" s="153">
        <f t="shared" si="3"/>
        <v>-10610401.25</v>
      </c>
      <c r="AA36" s="153">
        <f t="shared" si="3"/>
        <v>-10610401.25</v>
      </c>
      <c r="AB36" s="153">
        <f t="shared" si="3"/>
        <v>-10610401.25</v>
      </c>
      <c r="AC36" s="153">
        <f t="shared" si="3"/>
        <v>-10610401.25</v>
      </c>
      <c r="AD36" s="153">
        <f t="shared" si="3"/>
        <v>-10610401.25</v>
      </c>
      <c r="AE36" s="153">
        <f t="shared" si="3"/>
        <v>-10610401.25</v>
      </c>
      <c r="AF36" s="153">
        <f t="shared" si="3"/>
        <v>-41929242</v>
      </c>
      <c r="AG36" s="153">
        <f t="shared" si="3"/>
        <v>-41929242</v>
      </c>
      <c r="AH36" s="153">
        <f t="shared" si="3"/>
        <v>-41929242</v>
      </c>
      <c r="AI36" s="153">
        <f t="shared" si="3"/>
        <v>-41929242</v>
      </c>
      <c r="AJ36" s="153">
        <f t="shared" si="3"/>
        <v>-41929242</v>
      </c>
      <c r="AK36" s="153">
        <f t="shared" si="3"/>
        <v>-41929242</v>
      </c>
      <c r="AL36" s="153">
        <f t="shared" si="3"/>
        <v>-41929242</v>
      </c>
      <c r="AM36" s="153">
        <f t="shared" si="3"/>
        <v>-41929242</v>
      </c>
      <c r="AN36" s="153">
        <f t="shared" si="3"/>
        <v>-41929242</v>
      </c>
      <c r="AO36" s="153">
        <f t="shared" si="3"/>
        <v>-41929242</v>
      </c>
      <c r="AP36" s="153">
        <f t="shared" si="3"/>
        <v>-41929242</v>
      </c>
      <c r="AQ36" s="152">
        <f t="shared" si="3"/>
        <v>-41929242</v>
      </c>
      <c r="AR36" s="6"/>
      <c r="AS36" s="6"/>
    </row>
    <row r="37" ht="15.75" customHeight="1">
      <c r="A37" s="110"/>
      <c r="B37" s="154" t="s">
        <v>93</v>
      </c>
      <c r="C37" s="155"/>
      <c r="D37" s="156"/>
      <c r="E37" s="157">
        <f t="shared" si="4"/>
        <v>367919253</v>
      </c>
      <c r="F37" s="157">
        <f t="shared" si="5"/>
        <v>1145923335</v>
      </c>
      <c r="G37" s="157">
        <f t="shared" si="6"/>
        <v>4528358136</v>
      </c>
      <c r="H37" s="127">
        <f t="shared" ref="H37:AQ37" si="7">SUM(H35:H36)</f>
        <v>30659937.75</v>
      </c>
      <c r="I37" s="127">
        <f t="shared" si="7"/>
        <v>30659937.75</v>
      </c>
      <c r="J37" s="127">
        <f t="shared" si="7"/>
        <v>30659937.75</v>
      </c>
      <c r="K37" s="127">
        <f t="shared" si="7"/>
        <v>30659937.75</v>
      </c>
      <c r="L37" s="127">
        <f t="shared" si="7"/>
        <v>30659937.75</v>
      </c>
      <c r="M37" s="127">
        <f t="shared" si="7"/>
        <v>30659937.75</v>
      </c>
      <c r="N37" s="127">
        <f t="shared" si="7"/>
        <v>30659937.75</v>
      </c>
      <c r="O37" s="127">
        <f t="shared" si="7"/>
        <v>30659937.75</v>
      </c>
      <c r="P37" s="127">
        <f t="shared" si="7"/>
        <v>30659937.75</v>
      </c>
      <c r="Q37" s="127">
        <f t="shared" si="7"/>
        <v>30659937.75</v>
      </c>
      <c r="R37" s="127">
        <f t="shared" si="7"/>
        <v>30659937.75</v>
      </c>
      <c r="S37" s="127">
        <f t="shared" si="7"/>
        <v>30659937.75</v>
      </c>
      <c r="T37" s="127">
        <f t="shared" si="7"/>
        <v>95493611.25</v>
      </c>
      <c r="U37" s="127">
        <f t="shared" si="7"/>
        <v>95493611.25</v>
      </c>
      <c r="V37" s="127">
        <f t="shared" si="7"/>
        <v>95493611.25</v>
      </c>
      <c r="W37" s="127">
        <f t="shared" si="7"/>
        <v>95493611.25</v>
      </c>
      <c r="X37" s="127">
        <f t="shared" si="7"/>
        <v>95493611.25</v>
      </c>
      <c r="Y37" s="127">
        <f t="shared" si="7"/>
        <v>95493611.25</v>
      </c>
      <c r="Z37" s="127">
        <f t="shared" si="7"/>
        <v>95493611.25</v>
      </c>
      <c r="AA37" s="127">
        <f t="shared" si="7"/>
        <v>95493611.25</v>
      </c>
      <c r="AB37" s="127">
        <f t="shared" si="7"/>
        <v>95493611.25</v>
      </c>
      <c r="AC37" s="127">
        <f t="shared" si="7"/>
        <v>95493611.25</v>
      </c>
      <c r="AD37" s="127">
        <f t="shared" si="7"/>
        <v>95493611.25</v>
      </c>
      <c r="AE37" s="127">
        <f t="shared" si="7"/>
        <v>95493611.25</v>
      </c>
      <c r="AF37" s="127">
        <f t="shared" si="7"/>
        <v>377363178</v>
      </c>
      <c r="AG37" s="127">
        <f t="shared" si="7"/>
        <v>377363178</v>
      </c>
      <c r="AH37" s="127">
        <f t="shared" si="7"/>
        <v>377363178</v>
      </c>
      <c r="AI37" s="127">
        <f t="shared" si="7"/>
        <v>377363178</v>
      </c>
      <c r="AJ37" s="127">
        <f t="shared" si="7"/>
        <v>377363178</v>
      </c>
      <c r="AK37" s="127">
        <f t="shared" si="7"/>
        <v>377363178</v>
      </c>
      <c r="AL37" s="127">
        <f t="shared" si="7"/>
        <v>377363178</v>
      </c>
      <c r="AM37" s="127">
        <f t="shared" si="7"/>
        <v>377363178</v>
      </c>
      <c r="AN37" s="127">
        <f t="shared" si="7"/>
        <v>377363178</v>
      </c>
      <c r="AO37" s="127">
        <f t="shared" si="7"/>
        <v>377363178</v>
      </c>
      <c r="AP37" s="127">
        <f t="shared" si="7"/>
        <v>377363178</v>
      </c>
      <c r="AQ37" s="127">
        <f t="shared" si="7"/>
        <v>377363178</v>
      </c>
      <c r="AR37" s="127"/>
      <c r="AS37" s="110"/>
    </row>
    <row r="38" ht="15.75" customHeight="1">
      <c r="A38" s="6"/>
      <c r="B38" s="6"/>
      <c r="C38" s="158"/>
      <c r="D38" s="156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6"/>
    </row>
    <row r="39" ht="15.75" customHeight="1">
      <c r="A39" s="110"/>
      <c r="B39" s="160" t="s">
        <v>94</v>
      </c>
      <c r="C39" s="161"/>
      <c r="D39" s="162">
        <f>100%-D40</f>
        <v>0.9</v>
      </c>
      <c r="E39" s="151">
        <f t="shared" ref="E39:E40" si="9">SUMIFS(39:39,$33:$33,"1")</f>
        <v>331127327.7</v>
      </c>
      <c r="F39" s="152">
        <f t="shared" ref="F39:F40" si="10">SUMIFS(39:39,$33:$33,"2")</f>
        <v>1031331002</v>
      </c>
      <c r="G39" s="152">
        <f t="shared" ref="G39:G40" si="11">SUMIFS(39:39,$33:$33,"3")</f>
        <v>4075522322</v>
      </c>
      <c r="H39" s="153">
        <f t="shared" ref="H39:AQ39" si="8">H$37*$D39</f>
        <v>27593943.98</v>
      </c>
      <c r="I39" s="153">
        <f t="shared" si="8"/>
        <v>27593943.98</v>
      </c>
      <c r="J39" s="153">
        <f t="shared" si="8"/>
        <v>27593943.98</v>
      </c>
      <c r="K39" s="153">
        <f t="shared" si="8"/>
        <v>27593943.98</v>
      </c>
      <c r="L39" s="153">
        <f t="shared" si="8"/>
        <v>27593943.98</v>
      </c>
      <c r="M39" s="153">
        <f t="shared" si="8"/>
        <v>27593943.98</v>
      </c>
      <c r="N39" s="153">
        <f t="shared" si="8"/>
        <v>27593943.98</v>
      </c>
      <c r="O39" s="153">
        <f t="shared" si="8"/>
        <v>27593943.98</v>
      </c>
      <c r="P39" s="153">
        <f t="shared" si="8"/>
        <v>27593943.98</v>
      </c>
      <c r="Q39" s="153">
        <f t="shared" si="8"/>
        <v>27593943.98</v>
      </c>
      <c r="R39" s="153">
        <f t="shared" si="8"/>
        <v>27593943.98</v>
      </c>
      <c r="S39" s="153">
        <f t="shared" si="8"/>
        <v>27593943.98</v>
      </c>
      <c r="T39" s="153">
        <f t="shared" si="8"/>
        <v>85944250.13</v>
      </c>
      <c r="U39" s="153">
        <f t="shared" si="8"/>
        <v>85944250.13</v>
      </c>
      <c r="V39" s="153">
        <f t="shared" si="8"/>
        <v>85944250.13</v>
      </c>
      <c r="W39" s="153">
        <f t="shared" si="8"/>
        <v>85944250.13</v>
      </c>
      <c r="X39" s="153">
        <f t="shared" si="8"/>
        <v>85944250.13</v>
      </c>
      <c r="Y39" s="153">
        <f t="shared" si="8"/>
        <v>85944250.13</v>
      </c>
      <c r="Z39" s="153">
        <f t="shared" si="8"/>
        <v>85944250.13</v>
      </c>
      <c r="AA39" s="153">
        <f t="shared" si="8"/>
        <v>85944250.13</v>
      </c>
      <c r="AB39" s="153">
        <f t="shared" si="8"/>
        <v>85944250.13</v>
      </c>
      <c r="AC39" s="153">
        <f t="shared" si="8"/>
        <v>85944250.13</v>
      </c>
      <c r="AD39" s="153">
        <f t="shared" si="8"/>
        <v>85944250.13</v>
      </c>
      <c r="AE39" s="153">
        <f t="shared" si="8"/>
        <v>85944250.13</v>
      </c>
      <c r="AF39" s="153">
        <f t="shared" si="8"/>
        <v>339626860.2</v>
      </c>
      <c r="AG39" s="153">
        <f t="shared" si="8"/>
        <v>339626860.2</v>
      </c>
      <c r="AH39" s="153">
        <f t="shared" si="8"/>
        <v>339626860.2</v>
      </c>
      <c r="AI39" s="153">
        <f t="shared" si="8"/>
        <v>339626860.2</v>
      </c>
      <c r="AJ39" s="153">
        <f t="shared" si="8"/>
        <v>339626860.2</v>
      </c>
      <c r="AK39" s="153">
        <f t="shared" si="8"/>
        <v>339626860.2</v>
      </c>
      <c r="AL39" s="153">
        <f t="shared" si="8"/>
        <v>339626860.2</v>
      </c>
      <c r="AM39" s="153">
        <f t="shared" si="8"/>
        <v>339626860.2</v>
      </c>
      <c r="AN39" s="153">
        <f t="shared" si="8"/>
        <v>339626860.2</v>
      </c>
      <c r="AO39" s="153">
        <f t="shared" si="8"/>
        <v>339626860.2</v>
      </c>
      <c r="AP39" s="153">
        <f t="shared" si="8"/>
        <v>339626860.2</v>
      </c>
      <c r="AQ39" s="152">
        <f t="shared" si="8"/>
        <v>339626860.2</v>
      </c>
      <c r="AR39" s="110"/>
      <c r="AS39" s="110"/>
    </row>
    <row r="40" ht="15.75" customHeight="1">
      <c r="A40" s="110"/>
      <c r="B40" s="119" t="s">
        <v>95</v>
      </c>
      <c r="C40" s="120"/>
      <c r="D40" s="163">
        <f>D25</f>
        <v>0.1</v>
      </c>
      <c r="E40" s="164">
        <f t="shared" si="9"/>
        <v>36791925.3</v>
      </c>
      <c r="F40" s="165">
        <f t="shared" si="10"/>
        <v>114592333.5</v>
      </c>
      <c r="G40" s="165">
        <f t="shared" si="11"/>
        <v>452835813.6</v>
      </c>
      <c r="H40" s="166">
        <f t="shared" ref="H40:AQ40" si="12">H$37*$D40</f>
        <v>3065993.775</v>
      </c>
      <c r="I40" s="166">
        <f t="shared" si="12"/>
        <v>3065993.775</v>
      </c>
      <c r="J40" s="166">
        <f t="shared" si="12"/>
        <v>3065993.775</v>
      </c>
      <c r="K40" s="166">
        <f t="shared" si="12"/>
        <v>3065993.775</v>
      </c>
      <c r="L40" s="166">
        <f t="shared" si="12"/>
        <v>3065993.775</v>
      </c>
      <c r="M40" s="166">
        <f t="shared" si="12"/>
        <v>3065993.775</v>
      </c>
      <c r="N40" s="166">
        <f t="shared" si="12"/>
        <v>3065993.775</v>
      </c>
      <c r="O40" s="166">
        <f t="shared" si="12"/>
        <v>3065993.775</v>
      </c>
      <c r="P40" s="166">
        <f t="shared" si="12"/>
        <v>3065993.775</v>
      </c>
      <c r="Q40" s="166">
        <f t="shared" si="12"/>
        <v>3065993.775</v>
      </c>
      <c r="R40" s="166">
        <f t="shared" si="12"/>
        <v>3065993.775</v>
      </c>
      <c r="S40" s="166">
        <f t="shared" si="12"/>
        <v>3065993.775</v>
      </c>
      <c r="T40" s="166">
        <f t="shared" si="12"/>
        <v>9549361.125</v>
      </c>
      <c r="U40" s="166">
        <f t="shared" si="12"/>
        <v>9549361.125</v>
      </c>
      <c r="V40" s="166">
        <f t="shared" si="12"/>
        <v>9549361.125</v>
      </c>
      <c r="W40" s="166">
        <f t="shared" si="12"/>
        <v>9549361.125</v>
      </c>
      <c r="X40" s="166">
        <f t="shared" si="12"/>
        <v>9549361.125</v>
      </c>
      <c r="Y40" s="166">
        <f t="shared" si="12"/>
        <v>9549361.125</v>
      </c>
      <c r="Z40" s="166">
        <f t="shared" si="12"/>
        <v>9549361.125</v>
      </c>
      <c r="AA40" s="166">
        <f t="shared" si="12"/>
        <v>9549361.125</v>
      </c>
      <c r="AB40" s="166">
        <f t="shared" si="12"/>
        <v>9549361.125</v>
      </c>
      <c r="AC40" s="166">
        <f t="shared" si="12"/>
        <v>9549361.125</v>
      </c>
      <c r="AD40" s="166">
        <f t="shared" si="12"/>
        <v>9549361.125</v>
      </c>
      <c r="AE40" s="166">
        <f t="shared" si="12"/>
        <v>9549361.125</v>
      </c>
      <c r="AF40" s="166">
        <f t="shared" si="12"/>
        <v>37736317.8</v>
      </c>
      <c r="AG40" s="166">
        <f t="shared" si="12"/>
        <v>37736317.8</v>
      </c>
      <c r="AH40" s="166">
        <f t="shared" si="12"/>
        <v>37736317.8</v>
      </c>
      <c r="AI40" s="166">
        <f t="shared" si="12"/>
        <v>37736317.8</v>
      </c>
      <c r="AJ40" s="166">
        <f t="shared" si="12"/>
        <v>37736317.8</v>
      </c>
      <c r="AK40" s="166">
        <f t="shared" si="12"/>
        <v>37736317.8</v>
      </c>
      <c r="AL40" s="166">
        <f t="shared" si="12"/>
        <v>37736317.8</v>
      </c>
      <c r="AM40" s="166">
        <f t="shared" si="12"/>
        <v>37736317.8</v>
      </c>
      <c r="AN40" s="166">
        <f t="shared" si="12"/>
        <v>37736317.8</v>
      </c>
      <c r="AO40" s="166">
        <f t="shared" si="12"/>
        <v>37736317.8</v>
      </c>
      <c r="AP40" s="166">
        <f t="shared" si="12"/>
        <v>37736317.8</v>
      </c>
      <c r="AQ40" s="165">
        <f t="shared" si="12"/>
        <v>37736317.8</v>
      </c>
      <c r="AR40" s="110"/>
      <c r="AS40" s="110"/>
    </row>
    <row r="41" ht="15.75" customHeight="1" outlineLevel="1">
      <c r="A41" s="6"/>
      <c r="B41" s="167"/>
      <c r="C41" s="149"/>
      <c r="D41" s="149"/>
      <c r="E41" s="159" t="str">
        <f t="shared" ref="E41:AQ41" si="13">IF((SUM(E39:E40)=E37),"ок","ошибка")</f>
        <v>ок</v>
      </c>
      <c r="F41" s="159" t="str">
        <f t="shared" si="13"/>
        <v>ок</v>
      </c>
      <c r="G41" s="159" t="str">
        <f t="shared" si="13"/>
        <v>ок</v>
      </c>
      <c r="H41" s="159" t="str">
        <f t="shared" si="13"/>
        <v>ок</v>
      </c>
      <c r="I41" s="159" t="str">
        <f t="shared" si="13"/>
        <v>ок</v>
      </c>
      <c r="J41" s="159" t="str">
        <f t="shared" si="13"/>
        <v>ок</v>
      </c>
      <c r="K41" s="159" t="str">
        <f t="shared" si="13"/>
        <v>ок</v>
      </c>
      <c r="L41" s="159" t="str">
        <f t="shared" si="13"/>
        <v>ок</v>
      </c>
      <c r="M41" s="159" t="str">
        <f t="shared" si="13"/>
        <v>ок</v>
      </c>
      <c r="N41" s="159" t="str">
        <f t="shared" si="13"/>
        <v>ок</v>
      </c>
      <c r="O41" s="159" t="str">
        <f t="shared" si="13"/>
        <v>ок</v>
      </c>
      <c r="P41" s="159" t="str">
        <f t="shared" si="13"/>
        <v>ок</v>
      </c>
      <c r="Q41" s="159" t="str">
        <f t="shared" si="13"/>
        <v>ок</v>
      </c>
      <c r="R41" s="159" t="str">
        <f t="shared" si="13"/>
        <v>ок</v>
      </c>
      <c r="S41" s="159" t="str">
        <f t="shared" si="13"/>
        <v>ок</v>
      </c>
      <c r="T41" s="159" t="str">
        <f t="shared" si="13"/>
        <v>ок</v>
      </c>
      <c r="U41" s="159" t="str">
        <f t="shared" si="13"/>
        <v>ок</v>
      </c>
      <c r="V41" s="159" t="str">
        <f t="shared" si="13"/>
        <v>ок</v>
      </c>
      <c r="W41" s="159" t="str">
        <f t="shared" si="13"/>
        <v>ок</v>
      </c>
      <c r="X41" s="159" t="str">
        <f t="shared" si="13"/>
        <v>ок</v>
      </c>
      <c r="Y41" s="159" t="str">
        <f t="shared" si="13"/>
        <v>ок</v>
      </c>
      <c r="Z41" s="159" t="str">
        <f t="shared" si="13"/>
        <v>ок</v>
      </c>
      <c r="AA41" s="159" t="str">
        <f t="shared" si="13"/>
        <v>ок</v>
      </c>
      <c r="AB41" s="159" t="str">
        <f t="shared" si="13"/>
        <v>ок</v>
      </c>
      <c r="AC41" s="159" t="str">
        <f t="shared" si="13"/>
        <v>ок</v>
      </c>
      <c r="AD41" s="159" t="str">
        <f t="shared" si="13"/>
        <v>ок</v>
      </c>
      <c r="AE41" s="159" t="str">
        <f t="shared" si="13"/>
        <v>ок</v>
      </c>
      <c r="AF41" s="159" t="str">
        <f t="shared" si="13"/>
        <v>ок</v>
      </c>
      <c r="AG41" s="159" t="str">
        <f t="shared" si="13"/>
        <v>ок</v>
      </c>
      <c r="AH41" s="159" t="str">
        <f t="shared" si="13"/>
        <v>ок</v>
      </c>
      <c r="AI41" s="159" t="str">
        <f t="shared" si="13"/>
        <v>ок</v>
      </c>
      <c r="AJ41" s="159" t="str">
        <f t="shared" si="13"/>
        <v>ок</v>
      </c>
      <c r="AK41" s="159" t="str">
        <f t="shared" si="13"/>
        <v>ок</v>
      </c>
      <c r="AL41" s="159" t="str">
        <f t="shared" si="13"/>
        <v>ок</v>
      </c>
      <c r="AM41" s="159" t="str">
        <f t="shared" si="13"/>
        <v>ок</v>
      </c>
      <c r="AN41" s="159" t="str">
        <f t="shared" si="13"/>
        <v>ок</v>
      </c>
      <c r="AO41" s="159" t="str">
        <f t="shared" si="13"/>
        <v>ок</v>
      </c>
      <c r="AP41" s="159" t="str">
        <f t="shared" si="13"/>
        <v>ок</v>
      </c>
      <c r="AQ41" s="159" t="str">
        <f t="shared" si="13"/>
        <v>ок</v>
      </c>
      <c r="AR41" s="6"/>
      <c r="AS41" s="6"/>
    </row>
    <row r="42" ht="15.75" customHeight="1" outlineLevel="1">
      <c r="A42" s="110"/>
      <c r="B42" s="119" t="s">
        <v>96</v>
      </c>
      <c r="C42" s="120"/>
      <c r="D42" s="163"/>
      <c r="E42" s="164"/>
      <c r="F42" s="165"/>
      <c r="G42" s="165"/>
      <c r="H42" s="166">
        <f>H40</f>
        <v>3065993.775</v>
      </c>
      <c r="I42" s="166">
        <f t="shared" ref="I42:AQ42" si="14">H42+I40</f>
        <v>6131987.55</v>
      </c>
      <c r="J42" s="166">
        <f t="shared" si="14"/>
        <v>9197981.325</v>
      </c>
      <c r="K42" s="166">
        <f t="shared" si="14"/>
        <v>12263975.1</v>
      </c>
      <c r="L42" s="166">
        <f t="shared" si="14"/>
        <v>15329968.88</v>
      </c>
      <c r="M42" s="166">
        <f t="shared" si="14"/>
        <v>18395962.65</v>
      </c>
      <c r="N42" s="166">
        <f t="shared" si="14"/>
        <v>21461956.43</v>
      </c>
      <c r="O42" s="166">
        <f t="shared" si="14"/>
        <v>24527950.2</v>
      </c>
      <c r="P42" s="166">
        <f t="shared" si="14"/>
        <v>27593943.98</v>
      </c>
      <c r="Q42" s="166">
        <f t="shared" si="14"/>
        <v>30659937.75</v>
      </c>
      <c r="R42" s="166">
        <f t="shared" si="14"/>
        <v>33725931.53</v>
      </c>
      <c r="S42" s="166">
        <f t="shared" si="14"/>
        <v>36791925.3</v>
      </c>
      <c r="T42" s="166">
        <f t="shared" si="14"/>
        <v>46341286.43</v>
      </c>
      <c r="U42" s="166">
        <f t="shared" si="14"/>
        <v>55890647.55</v>
      </c>
      <c r="V42" s="166">
        <f t="shared" si="14"/>
        <v>65440008.68</v>
      </c>
      <c r="W42" s="166">
        <f t="shared" si="14"/>
        <v>74989369.8</v>
      </c>
      <c r="X42" s="166">
        <f t="shared" si="14"/>
        <v>84538730.93</v>
      </c>
      <c r="Y42" s="166">
        <f t="shared" si="14"/>
        <v>94088092.05</v>
      </c>
      <c r="Z42" s="166">
        <f t="shared" si="14"/>
        <v>103637453.2</v>
      </c>
      <c r="AA42" s="166">
        <f t="shared" si="14"/>
        <v>113186814.3</v>
      </c>
      <c r="AB42" s="166">
        <f t="shared" si="14"/>
        <v>122736175.4</v>
      </c>
      <c r="AC42" s="166">
        <f t="shared" si="14"/>
        <v>132285536.6</v>
      </c>
      <c r="AD42" s="166">
        <f t="shared" si="14"/>
        <v>141834897.7</v>
      </c>
      <c r="AE42" s="166">
        <f t="shared" si="14"/>
        <v>151384258.8</v>
      </c>
      <c r="AF42" s="166">
        <f t="shared" si="14"/>
        <v>189120576.6</v>
      </c>
      <c r="AG42" s="166">
        <f t="shared" si="14"/>
        <v>226856894.4</v>
      </c>
      <c r="AH42" s="166">
        <f t="shared" si="14"/>
        <v>264593212.2</v>
      </c>
      <c r="AI42" s="166">
        <f t="shared" si="14"/>
        <v>302329530</v>
      </c>
      <c r="AJ42" s="166">
        <f t="shared" si="14"/>
        <v>340065847.8</v>
      </c>
      <c r="AK42" s="166">
        <f t="shared" si="14"/>
        <v>377802165.6</v>
      </c>
      <c r="AL42" s="166">
        <f t="shared" si="14"/>
        <v>415538483.4</v>
      </c>
      <c r="AM42" s="166">
        <f t="shared" si="14"/>
        <v>453274801.2</v>
      </c>
      <c r="AN42" s="166">
        <f t="shared" si="14"/>
        <v>491011119</v>
      </c>
      <c r="AO42" s="166">
        <f t="shared" si="14"/>
        <v>528747436.8</v>
      </c>
      <c r="AP42" s="166">
        <f t="shared" si="14"/>
        <v>566483754.6</v>
      </c>
      <c r="AQ42" s="166">
        <f t="shared" si="14"/>
        <v>604220072.4</v>
      </c>
      <c r="AR42" s="110"/>
      <c r="AS42" s="110"/>
    </row>
    <row r="43" ht="15.75" customHeight="1">
      <c r="A43" s="168"/>
      <c r="B43" s="168"/>
      <c r="C43" s="169"/>
      <c r="D43" s="170"/>
      <c r="E43" s="171"/>
      <c r="F43" s="171"/>
      <c r="G43" s="171"/>
      <c r="H43" s="172" t="str">
        <f t="shared" ref="H43:AQ43" si="15">IF(H42&gt;$E$49,"Окупаемость достигнута","-")</f>
        <v>-</v>
      </c>
      <c r="I43" s="172" t="str">
        <f t="shared" si="15"/>
        <v>-</v>
      </c>
      <c r="J43" s="172" t="str">
        <f t="shared" si="15"/>
        <v>-</v>
      </c>
      <c r="K43" s="172" t="str">
        <f t="shared" si="15"/>
        <v>-</v>
      </c>
      <c r="L43" s="172" t="str">
        <f t="shared" si="15"/>
        <v>-</v>
      </c>
      <c r="M43" s="172" t="str">
        <f t="shared" si="15"/>
        <v>Окупаемость достигнута</v>
      </c>
      <c r="N43" s="172" t="str">
        <f t="shared" si="15"/>
        <v>Окупаемость достигнута</v>
      </c>
      <c r="O43" s="172" t="str">
        <f t="shared" si="15"/>
        <v>Окупаемость достигнута</v>
      </c>
      <c r="P43" s="172" t="str">
        <f t="shared" si="15"/>
        <v>Окупаемость достигнута</v>
      </c>
      <c r="Q43" s="172" t="str">
        <f t="shared" si="15"/>
        <v>Окупаемость достигнута</v>
      </c>
      <c r="R43" s="172" t="str">
        <f t="shared" si="15"/>
        <v>Окупаемость достигнута</v>
      </c>
      <c r="S43" s="172" t="str">
        <f t="shared" si="15"/>
        <v>Окупаемость достигнута</v>
      </c>
      <c r="T43" s="172" t="str">
        <f t="shared" si="15"/>
        <v>Окупаемость достигнута</v>
      </c>
      <c r="U43" s="172" t="str">
        <f t="shared" si="15"/>
        <v>Окупаемость достигнута</v>
      </c>
      <c r="V43" s="172" t="str">
        <f t="shared" si="15"/>
        <v>Окупаемость достигнута</v>
      </c>
      <c r="W43" s="172" t="str">
        <f t="shared" si="15"/>
        <v>Окупаемость достигнута</v>
      </c>
      <c r="X43" s="172" t="str">
        <f t="shared" si="15"/>
        <v>Окупаемость достигнута</v>
      </c>
      <c r="Y43" s="172" t="str">
        <f t="shared" si="15"/>
        <v>Окупаемость достигнута</v>
      </c>
      <c r="Z43" s="172" t="str">
        <f t="shared" si="15"/>
        <v>Окупаемость достигнута</v>
      </c>
      <c r="AA43" s="172" t="str">
        <f t="shared" si="15"/>
        <v>Окупаемость достигнута</v>
      </c>
      <c r="AB43" s="172" t="str">
        <f t="shared" si="15"/>
        <v>Окупаемость достигнута</v>
      </c>
      <c r="AC43" s="172" t="str">
        <f t="shared" si="15"/>
        <v>Окупаемость достигнута</v>
      </c>
      <c r="AD43" s="172" t="str">
        <f t="shared" si="15"/>
        <v>Окупаемость достигнута</v>
      </c>
      <c r="AE43" s="172" t="str">
        <f t="shared" si="15"/>
        <v>Окупаемость достигнута</v>
      </c>
      <c r="AF43" s="172" t="str">
        <f t="shared" si="15"/>
        <v>Окупаемость достигнута</v>
      </c>
      <c r="AG43" s="172" t="str">
        <f t="shared" si="15"/>
        <v>Окупаемость достигнута</v>
      </c>
      <c r="AH43" s="172" t="str">
        <f t="shared" si="15"/>
        <v>Окупаемость достигнута</v>
      </c>
      <c r="AI43" s="172" t="str">
        <f t="shared" si="15"/>
        <v>Окупаемость достигнута</v>
      </c>
      <c r="AJ43" s="172" t="str">
        <f t="shared" si="15"/>
        <v>Окупаемость достигнута</v>
      </c>
      <c r="AK43" s="172" t="str">
        <f t="shared" si="15"/>
        <v>Окупаемость достигнута</v>
      </c>
      <c r="AL43" s="172" t="str">
        <f t="shared" si="15"/>
        <v>Окупаемость достигнута</v>
      </c>
      <c r="AM43" s="172" t="str">
        <f t="shared" si="15"/>
        <v>Окупаемость достигнута</v>
      </c>
      <c r="AN43" s="172" t="str">
        <f t="shared" si="15"/>
        <v>Окупаемость достигнута</v>
      </c>
      <c r="AO43" s="172" t="str">
        <f t="shared" si="15"/>
        <v>Окупаемость достигнута</v>
      </c>
      <c r="AP43" s="172" t="str">
        <f t="shared" si="15"/>
        <v>Окупаемость достигнута</v>
      </c>
      <c r="AQ43" s="172" t="str">
        <f t="shared" si="15"/>
        <v>Окупаемость достигнута</v>
      </c>
      <c r="AR43" s="168"/>
      <c r="AS43" s="168"/>
    </row>
    <row r="44" ht="15.75" customHeight="1">
      <c r="A44" s="110"/>
      <c r="B44" s="110"/>
      <c r="C44" s="155"/>
      <c r="D44" s="173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10"/>
      <c r="AS44" s="110"/>
    </row>
    <row r="45" ht="15.75" customHeight="1">
      <c r="A45" s="3"/>
      <c r="B45" s="3"/>
      <c r="C45" s="38"/>
      <c r="D45" s="38"/>
      <c r="E45" s="96"/>
      <c r="F45" s="96"/>
      <c r="G45" s="96"/>
      <c r="H45" s="96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ht="15.75" customHeight="1">
      <c r="A46" s="124"/>
      <c r="B46" s="124"/>
      <c r="C46" s="125"/>
      <c r="D46" s="125"/>
      <c r="E46" s="126"/>
      <c r="F46" s="126"/>
      <c r="G46" s="126"/>
      <c r="H46" s="126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</row>
    <row r="47" ht="15.75" customHeight="1">
      <c r="A47" s="3"/>
      <c r="B47" s="3" t="s">
        <v>97</v>
      </c>
      <c r="C47" s="38"/>
      <c r="D47" s="38"/>
      <c r="E47" s="96"/>
      <c r="F47" s="96"/>
      <c r="G47" s="96"/>
      <c r="H47" s="96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ht="15.75" customHeight="1">
      <c r="A48" s="3"/>
      <c r="B48" s="3"/>
      <c r="C48" s="38"/>
      <c r="D48" s="38"/>
      <c r="E48" s="96"/>
      <c r="F48" s="96"/>
      <c r="G48" s="96"/>
      <c r="H48" s="9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ht="15.75" customHeight="1">
      <c r="A49" s="3"/>
      <c r="B49" s="174" t="s">
        <v>98</v>
      </c>
      <c r="C49" s="125"/>
      <c r="D49" s="125"/>
      <c r="E49" s="175">
        <f>E15</f>
        <v>15367000.09</v>
      </c>
      <c r="F49" s="96"/>
      <c r="G49" s="96"/>
      <c r="H49" s="9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ht="15.75" customHeight="1">
      <c r="A50" s="3"/>
      <c r="B50" s="176" t="s">
        <v>99</v>
      </c>
      <c r="C50" s="63"/>
      <c r="D50" s="63"/>
      <c r="E50" s="177">
        <f>AQ34-COUNTIFS(43:43,"окупаемость достигнута")+1</f>
        <v>6</v>
      </c>
      <c r="F50" s="96"/>
      <c r="G50" s="96"/>
      <c r="H50" s="9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ht="15.75" customHeight="1">
      <c r="A51" s="3"/>
      <c r="B51" s="3"/>
      <c r="C51" s="38"/>
      <c r="D51" s="38"/>
      <c r="E51" s="96"/>
      <c r="F51" s="96"/>
      <c r="G51" s="96"/>
      <c r="H51" s="9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ht="15.75" customHeight="1">
      <c r="A52" s="3"/>
      <c r="B52" s="3"/>
      <c r="C52" s="38"/>
      <c r="D52" s="38"/>
      <c r="E52" s="96"/>
      <c r="F52" s="96"/>
      <c r="G52" s="96"/>
      <c r="H52" s="96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ht="15.75" customHeight="1">
      <c r="A53" s="3"/>
      <c r="B53" s="3"/>
      <c r="C53" s="38"/>
      <c r="D53" s="38"/>
      <c r="E53" s="96"/>
      <c r="F53" s="96"/>
      <c r="G53" s="96"/>
      <c r="H53" s="96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ht="15.75" customHeight="1">
      <c r="A54" s="3"/>
      <c r="B54" s="3"/>
      <c r="C54" s="38"/>
      <c r="D54" s="38"/>
      <c r="E54" s="96"/>
      <c r="F54" s="96"/>
      <c r="G54" s="96"/>
      <c r="H54" s="96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ht="15.75" customHeight="1">
      <c r="A55" s="124"/>
      <c r="B55" s="124"/>
      <c r="C55" s="125"/>
      <c r="D55" s="125"/>
      <c r="E55" s="126"/>
      <c r="F55" s="126"/>
      <c r="G55" s="126"/>
      <c r="H55" s="126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</row>
    <row r="56" ht="15.75" customHeight="1">
      <c r="A56" s="3"/>
      <c r="B56" s="3" t="s">
        <v>100</v>
      </c>
      <c r="C56" s="38"/>
      <c r="D56" s="38"/>
      <c r="E56" s="96"/>
      <c r="F56" s="96"/>
      <c r="G56" s="96"/>
      <c r="H56" s="96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ht="15.75" customHeight="1">
      <c r="A57" s="3"/>
      <c r="B57" s="3"/>
      <c r="C57" s="3"/>
      <c r="D57" s="38"/>
      <c r="E57" s="38"/>
      <c r="F57" s="96"/>
      <c r="G57" s="96"/>
      <c r="H57" s="96"/>
      <c r="I57" s="96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ht="15.75" customHeight="1">
      <c r="A58" s="3"/>
      <c r="B58" s="3"/>
      <c r="C58" s="178" t="s">
        <v>95</v>
      </c>
      <c r="D58" s="179" t="s">
        <v>101</v>
      </c>
      <c r="E58" s="96"/>
      <c r="F58" s="96"/>
      <c r="G58" s="96"/>
      <c r="H58" s="96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ht="15.75" customHeight="1">
      <c r="A59" s="3"/>
      <c r="B59" s="174" t="s">
        <v>66</v>
      </c>
      <c r="C59" s="93">
        <f>E40</f>
        <v>36791925.3</v>
      </c>
      <c r="D59" s="180"/>
      <c r="E59" s="96"/>
      <c r="F59" s="96"/>
      <c r="G59" s="96"/>
      <c r="H59" s="96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ht="15.75" customHeight="1">
      <c r="A60" s="3"/>
      <c r="B60" s="14" t="s">
        <v>67</v>
      </c>
      <c r="C60" s="93">
        <f>F40</f>
        <v>114592333.5</v>
      </c>
      <c r="D60" s="181"/>
      <c r="E60" s="96"/>
      <c r="F60" s="96"/>
      <c r="G60" s="96"/>
      <c r="H60" s="96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ht="15.75" customHeight="1">
      <c r="A61" s="3"/>
      <c r="B61" s="176" t="s">
        <v>68</v>
      </c>
      <c r="C61" s="177">
        <f>G40</f>
        <v>452835813.6</v>
      </c>
      <c r="D61" s="182"/>
      <c r="E61" s="96"/>
      <c r="F61" s="96"/>
      <c r="G61" s="96"/>
      <c r="H61" s="96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ht="15.75" customHeight="1">
      <c r="A62" s="3"/>
      <c r="B62" s="3" t="s">
        <v>65</v>
      </c>
      <c r="C62" s="177">
        <f>SUM(C59:C61)</f>
        <v>604220072.4</v>
      </c>
      <c r="D62" s="183">
        <f>IFERROR(C62/$E$15,0)-100%</f>
        <v>38.31932511</v>
      </c>
      <c r="E62" s="96"/>
      <c r="F62" s="96"/>
      <c r="G62" s="96"/>
      <c r="H62" s="9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ht="15.75" customHeight="1">
      <c r="A63" s="3"/>
      <c r="B63" s="3"/>
      <c r="C63" s="38"/>
      <c r="D63" s="38"/>
      <c r="E63" s="96"/>
      <c r="F63" s="96"/>
      <c r="G63" s="96"/>
      <c r="H63" s="96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ht="15.75" customHeight="1">
      <c r="A64" s="3"/>
      <c r="B64" s="3"/>
      <c r="C64" s="38"/>
      <c r="D64" s="38"/>
      <c r="E64" s="96"/>
      <c r="F64" s="96"/>
      <c r="G64" s="96"/>
      <c r="H64" s="96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ht="15.75" customHeight="1">
      <c r="A65" s="3"/>
      <c r="B65" s="3"/>
      <c r="C65" s="38"/>
      <c r="D65" s="38"/>
      <c r="E65" s="96"/>
      <c r="F65" s="96"/>
      <c r="G65" s="96"/>
      <c r="H65" s="96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ht="15.75" customHeight="1">
      <c r="A66" s="3"/>
      <c r="B66" s="3"/>
      <c r="C66" s="38"/>
      <c r="D66" s="38"/>
      <c r="E66" s="96"/>
      <c r="F66" s="96"/>
      <c r="G66" s="96"/>
      <c r="H66" s="96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ht="15.75" customHeight="1">
      <c r="A67" s="3"/>
      <c r="B67" s="3"/>
      <c r="C67" s="38"/>
      <c r="D67" s="38"/>
      <c r="E67" s="96"/>
      <c r="F67" s="96"/>
      <c r="G67" s="96"/>
      <c r="H67" s="96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ht="15.75" customHeight="1">
      <c r="A68" s="3"/>
      <c r="B68" s="3"/>
      <c r="C68" s="38"/>
      <c r="D68" s="38"/>
      <c r="E68" s="96"/>
      <c r="F68" s="96"/>
      <c r="G68" s="96"/>
      <c r="H68" s="96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ht="15.75" customHeight="1">
      <c r="A69" s="3"/>
      <c r="B69" s="3"/>
      <c r="C69" s="38"/>
      <c r="D69" s="38"/>
      <c r="E69" s="96"/>
      <c r="F69" s="96"/>
      <c r="G69" s="96"/>
      <c r="H69" s="96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ht="15.75" customHeight="1">
      <c r="A70" s="3"/>
      <c r="B70" s="3"/>
      <c r="C70" s="38"/>
      <c r="D70" s="38"/>
      <c r="E70" s="96"/>
      <c r="F70" s="96"/>
      <c r="G70" s="96"/>
      <c r="H70" s="96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ht="15.75" customHeight="1">
      <c r="A71" s="3"/>
      <c r="B71" s="3"/>
      <c r="C71" s="38"/>
      <c r="D71" s="38"/>
      <c r="E71" s="96"/>
      <c r="F71" s="96"/>
      <c r="G71" s="96"/>
      <c r="H71" s="96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ht="15.75" customHeight="1">
      <c r="A72" s="3"/>
      <c r="B72" s="3"/>
      <c r="C72" s="38"/>
      <c r="D72" s="38"/>
      <c r="E72" s="96"/>
      <c r="F72" s="96"/>
      <c r="G72" s="96"/>
      <c r="H72" s="96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