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1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Инвестиции" sheetId="1" state="visible" r:id="rId2"/>
    <sheet name="Расчеты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<sst xmlns="http://schemas.openxmlformats.org/spreadsheetml/2006/main" count="88" uniqueCount="63">
  <si>
    <t xml:space="preserve">Инвестиции</t>
  </si>
  <si>
    <t xml:space="preserve">Постоянные расходы</t>
  </si>
  <si>
    <t xml:space="preserve">Наименование</t>
  </si>
  <si>
    <t xml:space="preserve">Кол-во</t>
  </si>
  <si>
    <t xml:space="preserve">Цена</t>
  </si>
  <si>
    <t xml:space="preserve">Стоимость</t>
  </si>
  <si>
    <t xml:space="preserve">Дожность </t>
  </si>
  <si>
    <t xml:space="preserve">Зарплата</t>
  </si>
  <si>
    <t xml:space="preserve">Отчисления</t>
  </si>
  <si>
    <t xml:space="preserve">Кол-во чел.</t>
  </si>
  <si>
    <t xml:space="preserve">Итого</t>
  </si>
  <si>
    <t xml:space="preserve">ПП</t>
  </si>
  <si>
    <t xml:space="preserve">Секретарь</t>
  </si>
  <si>
    <t xml:space="preserve">Финансовый запас</t>
  </si>
  <si>
    <t xml:space="preserve">Бухгалтер</t>
  </si>
  <si>
    <t xml:space="preserve">З/П сотрудников</t>
  </si>
  <si>
    <t xml:space="preserve">Ген. Директор</t>
  </si>
  <si>
    <t xml:space="preserve">Перевозка и доставка</t>
  </si>
  <si>
    <t xml:space="preserve">Помошник ген. Дир</t>
  </si>
  <si>
    <t xml:space="preserve">Автомобиль</t>
  </si>
  <si>
    <t xml:space="preserve">Нач. участка</t>
  </si>
  <si>
    <t xml:space="preserve">Расходные материалы</t>
  </si>
  <si>
    <t xml:space="preserve">Мастер ПП</t>
  </si>
  <si>
    <t xml:space="preserve">Инструменты</t>
  </si>
  <si>
    <t xml:space="preserve">Дробильщик</t>
  </si>
  <si>
    <t xml:space="preserve">Компрессоры</t>
  </si>
  <si>
    <t xml:space="preserve">Кернорезчик</t>
  </si>
  <si>
    <t xml:space="preserve">ПК + принтер</t>
  </si>
  <si>
    <t xml:space="preserve">Пробоотборщик</t>
  </si>
  <si>
    <t xml:space="preserve">Спирт</t>
  </si>
  <si>
    <t xml:space="preserve">Горнорабочий</t>
  </si>
  <si>
    <t xml:space="preserve">Специалист по документообороту</t>
  </si>
  <si>
    <t xml:space="preserve">Итого (вкл отчисления 40%)</t>
  </si>
  <si>
    <t xml:space="preserve">Ставка переменных расходов</t>
  </si>
  <si>
    <t xml:space="preserve">Период</t>
  </si>
  <si>
    <t xml:space="preserve">Инвест период (6 мес)</t>
  </si>
  <si>
    <t xml:space="preserve">Месяц</t>
  </si>
  <si>
    <t xml:space="preserve">Июнь</t>
  </si>
  <si>
    <t xml:space="preserve">Июль</t>
  </si>
  <si>
    <t xml:space="preserve">Август</t>
  </si>
  <si>
    <t xml:space="preserve">Сентябрь</t>
  </si>
  <si>
    <t xml:space="preserve">Октябрь</t>
  </si>
  <si>
    <t xml:space="preserve">Ноябрь</t>
  </si>
  <si>
    <t xml:space="preserve">Декабрь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</si>
  <si>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</si>
  <si>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</si>
  <si>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</si>
  <si>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</si>
  <si>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</si>
  <si>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Количество проб в месяц</t>
  </si>
  <si>
    <t xml:space="preserve">Цена за 1 пробу</t>
  </si>
  <si>
    <t xml:space="preserve">Продажи в месяц</t>
  </si>
  <si>
    <t xml:space="preserve">Расходы всего</t>
  </si>
  <si>
    <t xml:space="preserve">Постоянные</t>
  </si>
  <si>
    <t xml:space="preserve">Аренда</t>
  </si>
  <si>
    <t xml:space="preserve">Реклама</t>
  </si>
  <si>
    <t xml:space="preserve">Заработная плата, вкл. отчисления</t>
  </si>
  <si>
    <t xml:space="preserve">Переменные расходы</t>
  </si>
  <si>
    <t xml:space="preserve">Доходы - Расходы</t>
  </si>
  <si>
    <t xml:space="preserve">Налог УСН (6%)</t>
  </si>
  <si>
    <t xml:space="preserve">Прибыль</t>
  </si>
  <si>
    <t xml:space="preserve">Окупаемость</t>
  </si>
  <si>
    <t xml:space="preserve">Точка безубыточности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</si>
</sst>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.00%"/>
    <numFmt numFmtId="167" formatCode="General"/>
    <numFmt numFmtId="168" formatCode="0.00"/>
  </numFmts>
  <fonts count="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4"/>
      <color rgb="FF595959"/>
      <name val="Calibri"/>
      <family val="2"/>
    </font>
    <font>
      <sz val="9"/>
      <color rgb="FF404040"/>
      <name val="Calibri"/>
      <family val="2"/>
    </font>
    <font>
      <sz val="12"/>
      <color rgb="FF595959"/>
      <name val="Calibri"/>
      <family val="2"/>
    </font>
    <font>
      <sz val="9"/>
      <color rgb="FF595959"/>
      <name val="Calibri"/>
      <family val="2"/>
    </font>
    <font>
      <b val="true"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EBF1DE"/>
        <bgColor rgb="FFF2DCDB"/>
      </patternFill>
    </fill>
    <fill>
      <patternFill patternType="solid">
        <fgColor rgb="FFF2DCDB"/>
        <bgColor rgb="FFD9D9D9"/>
      </patternFill>
    </fill>
    <fill>
      <patternFill patternType="solid">
        <fgColor rgb="FF8EB4E3"/>
        <bgColor rgb="FF9999FF"/>
      </patternFill>
    </fill>
    <fill>
      <patternFill patternType="solid">
        <fgColor rgb="FFD9D9D9"/>
        <bgColor rgb="FFF2DCDB"/>
      </patternFill>
    </fill>
    <fill>
      <patternFill patternType="solid">
        <fgColor rgb="FFE6B9B8"/>
        <bgColor rgb="FFD9D9D9"/>
      </patternFill>
    </fill>
    <fill>
      <patternFill patternType="solid">
        <fgColor rgb="FFFFFFFF"/>
        <bgColor rgb="FFEBF1DE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6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7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006100"/>
      </font>
      <fill>
        <patternFill>
          <bgColor rgb="FFC6EF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E6B9B8"/>
      <rgbColor rgb="FF4F81BD"/>
      <rgbColor rgb="FF9999FF"/>
      <rgbColor rgb="FF993366"/>
      <rgbColor rgb="FFEBF1D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8EB4E3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0404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ru-RU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ru-RU" sz="1400" spc="-1" strike="noStrike">
                <a:solidFill>
                  <a:srgbClr val="595959"/>
                </a:solidFill>
                <a:latin typeface="Calibri"/>
              </a:rPr>
              <a:t>Инвестиции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Инвестиции!$E$3</c:f>
              <c:strCache>
                <c:ptCount val="1"/>
                <c:pt idx="0">
                  <c:v>Стоимость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numFmt formatCode="General" sourceLinked="1"/>
            <c:txPr>
              <a:bodyPr wrap="square"/>
              <a:lstStyle/>
              <a:p>
                <a:pPr>
                  <a:defRPr b="0" sz="900" spc="-1" strike="noStrike">
                    <a:solidFill>
                      <a:srgbClr val="40404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Инвестиции!$B$4:$B$13</c:f>
              <c:strCache>
                <c:ptCount val="10"/>
                <c:pt idx="0">
                  <c:v>ПП</c:v>
                </c:pt>
                <c:pt idx="1">
                  <c:v>Финансовый запас</c:v>
                </c:pt>
                <c:pt idx="2">
                  <c:v>З/П сотрудников</c:v>
                </c:pt>
                <c:pt idx="3">
                  <c:v>Перевозка и доставка</c:v>
                </c:pt>
                <c:pt idx="4">
                  <c:v>Автомобиль</c:v>
                </c:pt>
                <c:pt idx="5">
                  <c:v>Расходные материалы</c:v>
                </c:pt>
                <c:pt idx="6">
                  <c:v>Инструменты</c:v>
                </c:pt>
                <c:pt idx="7">
                  <c:v>Компрессоры</c:v>
                </c:pt>
                <c:pt idx="8">
                  <c:v>ПК + принтер</c:v>
                </c:pt>
                <c:pt idx="9">
                  <c:v>Спирт</c:v>
                </c:pt>
              </c:strCache>
            </c:strRef>
          </c:cat>
          <c:val>
            <c:numRef>
              <c:f>Инвестиции!$E$4:$E$13</c:f>
              <c:numCache>
                <c:formatCode>General</c:formatCode>
                <c:ptCount val="10"/>
                <c:pt idx="0">
                  <c:v>12500000</c:v>
                </c:pt>
                <c:pt idx="1">
                  <c:v>3000000</c:v>
                </c:pt>
                <c:pt idx="2">
                  <c:v>4032000</c:v>
                </c:pt>
                <c:pt idx="3">
                  <c:v>900000</c:v>
                </c:pt>
                <c:pt idx="4">
                  <c:v>600000</c:v>
                </c:pt>
                <c:pt idx="5">
                  <c:v>500000</c:v>
                </c:pt>
                <c:pt idx="6">
                  <c:v>400000</c:v>
                </c:pt>
                <c:pt idx="7">
                  <c:v>200000</c:v>
                </c:pt>
                <c:pt idx="8">
                  <c:v>200000</c:v>
                </c:pt>
                <c:pt idx="9">
                  <c:v>200000</c:v>
                </c:pt>
              </c:numCache>
            </c:numRef>
          </c:val>
        </c:ser>
        <c:gapWidth val="182"/>
        <c:overlap val="0"/>
        <c:axId val="41523788"/>
        <c:axId val="84435560"/>
      </c:barChart>
      <c:catAx>
        <c:axId val="415237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12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84435560"/>
        <c:crosses val="autoZero"/>
        <c:auto val="1"/>
        <c:lblAlgn val="ctr"/>
        <c:lblOffset val="100"/>
        <c:noMultiLvlLbl val="0"/>
      </c:catAx>
      <c:valAx>
        <c:axId val="84435560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41523788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205920</xdr:colOff>
      <xdr:row>2</xdr:row>
      <xdr:rowOff>41760</xdr:rowOff>
    </xdr:from>
    <xdr:to>
      <xdr:col>14</xdr:col>
      <xdr:colOff>198000</xdr:colOff>
      <xdr:row>21</xdr:row>
      <xdr:rowOff>73800</xdr:rowOff>
    </xdr:to>
    <xdr:graphicFrame>
      <xdr:nvGraphicFramePr>
        <xdr:cNvPr id="0" name="Диаграмма 4"/>
        <xdr:cNvGraphicFramePr/>
      </xdr:nvGraphicFramePr>
      <xdr:xfrm>
        <a:off x="4907520" y="403560"/>
        <a:ext cx="4812840" cy="3367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T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22" activeCellId="0" sqref="P22"/>
    </sheetView>
  </sheetViews>
  <sheetFormatPr defaultColWidth="8.55078125" defaultRowHeight="13.8" zeroHeight="false" outlineLevelRow="0" outlineLevelCol="0"/>
  <cols>
    <col collapsed="false" customWidth="true" hidden="false" outlineLevel="0" max="2" min="2" style="0" width="18.66"/>
    <col collapsed="false" customWidth="true" hidden="false" outlineLevel="0" max="4" min="4" style="0" width="12.02"/>
    <col collapsed="false" customWidth="true" hidden="false" outlineLevel="0" max="5" min="5" style="0" width="10.33"/>
    <col collapsed="false" customWidth="true" hidden="false" outlineLevel="0" max="15" min="15" style="0" width="6.88"/>
    <col collapsed="false" customWidth="true" hidden="false" outlineLevel="0" max="16" min="16" style="0" width="29.34"/>
  </cols>
  <sheetData>
    <row r="1" customFormat="false" ht="14.25" hidden="false" customHeight="false" outlineLevel="0" collapsed="false"/>
    <row r="2" customFormat="false" ht="14.25" hidden="false" customHeight="false" outlineLevel="0" collapsed="false">
      <c r="B2" s="1" t="s">
        <v>0</v>
      </c>
      <c r="C2" s="1"/>
      <c r="D2" s="1"/>
      <c r="E2" s="1"/>
      <c r="P2" s="1" t="s">
        <v>1</v>
      </c>
      <c r="Q2" s="1"/>
      <c r="R2" s="1"/>
      <c r="S2" s="1"/>
    </row>
    <row r="3" customFormat="false" ht="14.25" hidden="false" customHeight="false" outlineLevel="0" collapsed="false">
      <c r="B3" s="2" t="s">
        <v>2</v>
      </c>
      <c r="C3" s="2" t="s">
        <v>3</v>
      </c>
      <c r="D3" s="2" t="s">
        <v>4</v>
      </c>
      <c r="E3" s="3" t="s">
        <v>5</v>
      </c>
      <c r="P3" s="4" t="s">
        <v>6</v>
      </c>
      <c r="Q3" s="5" t="s">
        <v>7</v>
      </c>
      <c r="R3" s="5" t="s">
        <v>8</v>
      </c>
      <c r="S3" s="5" t="s">
        <v>9</v>
      </c>
      <c r="T3" s="6" t="s">
        <v>10</v>
      </c>
    </row>
    <row r="4" customFormat="false" ht="13.8" hidden="false" customHeight="false" outlineLevel="0" collapsed="false">
      <c r="B4" s="2" t="s">
        <v>11</v>
      </c>
      <c r="C4" s="7" t="n">
        <v>1</v>
      </c>
      <c r="D4" s="7" t="n">
        <v>12500000</v>
      </c>
      <c r="E4" s="8" t="n">
        <f aca="false">C4*D4</f>
        <v>12500000</v>
      </c>
      <c r="P4" s="9" t="s">
        <v>12</v>
      </c>
      <c r="Q4" s="10" t="n">
        <v>30000</v>
      </c>
      <c r="R4" s="10" t="n">
        <f aca="false">Q4*0.4</f>
        <v>12000</v>
      </c>
      <c r="S4" s="10" t="n">
        <v>1</v>
      </c>
      <c r="T4" s="11" t="n">
        <f aca="false">(Q4+R4)*S4</f>
        <v>42000</v>
      </c>
    </row>
    <row r="5" customFormat="false" ht="13.8" hidden="false" customHeight="false" outlineLevel="0" collapsed="false">
      <c r="B5" s="2" t="s">
        <v>13</v>
      </c>
      <c r="C5" s="7" t="n">
        <v>1</v>
      </c>
      <c r="D5" s="7" t="n">
        <v>3000000</v>
      </c>
      <c r="E5" s="8" t="n">
        <f aca="false">C5*D5</f>
        <v>3000000</v>
      </c>
      <c r="P5" s="9" t="s">
        <v>14</v>
      </c>
      <c r="Q5" s="10" t="n">
        <v>40000</v>
      </c>
      <c r="R5" s="10" t="n">
        <f aca="false">Q5*0.4</f>
        <v>16000</v>
      </c>
      <c r="S5" s="10" t="n">
        <v>1</v>
      </c>
      <c r="T5" s="11" t="n">
        <f aca="false">(Q5+R5)*S5</f>
        <v>56000</v>
      </c>
    </row>
    <row r="6" customFormat="false" ht="13.8" hidden="false" customHeight="false" outlineLevel="0" collapsed="false">
      <c r="B6" s="2" t="s">
        <v>15</v>
      </c>
      <c r="C6" s="7" t="n">
        <v>2</v>
      </c>
      <c r="D6" s="7" t="n">
        <f aca="false">T15</f>
        <v>2016000</v>
      </c>
      <c r="E6" s="8" t="n">
        <f aca="false">C6*D6</f>
        <v>4032000</v>
      </c>
      <c r="P6" s="9" t="s">
        <v>16</v>
      </c>
      <c r="Q6" s="10" t="n">
        <v>90000</v>
      </c>
      <c r="R6" s="10" t="n">
        <f aca="false">Q6*0.4</f>
        <v>36000</v>
      </c>
      <c r="S6" s="10" t="n">
        <v>1</v>
      </c>
      <c r="T6" s="11" t="n">
        <f aca="false">(Q6+R6)*S6</f>
        <v>126000</v>
      </c>
    </row>
    <row r="7" customFormat="false" ht="13.8" hidden="false" customHeight="false" outlineLevel="0" collapsed="false">
      <c r="B7" s="2" t="s">
        <v>17</v>
      </c>
      <c r="C7" s="7" t="n">
        <v>1</v>
      </c>
      <c r="D7" s="7" t="n">
        <v>900000</v>
      </c>
      <c r="E7" s="8" t="n">
        <f aca="false">C7*D7</f>
        <v>900000</v>
      </c>
      <c r="P7" s="5" t="s">
        <v>18</v>
      </c>
      <c r="Q7" s="10" t="n">
        <v>60000</v>
      </c>
      <c r="R7" s="10" t="n">
        <f aca="false">Q7*0.4</f>
        <v>24000</v>
      </c>
      <c r="S7" s="10" t="n">
        <v>1</v>
      </c>
      <c r="T7" s="11" t="n">
        <f aca="false">(Q7+R7)*S7</f>
        <v>84000</v>
      </c>
    </row>
    <row r="8" customFormat="false" ht="13.8" hidden="false" customHeight="false" outlineLevel="0" collapsed="false">
      <c r="B8" s="2" t="s">
        <v>19</v>
      </c>
      <c r="C8" s="7" t="n">
        <v>1</v>
      </c>
      <c r="D8" s="7" t="n">
        <v>600000</v>
      </c>
      <c r="E8" s="8" t="n">
        <f aca="false">C8*D8</f>
        <v>600000</v>
      </c>
      <c r="P8" s="9" t="s">
        <v>20</v>
      </c>
      <c r="Q8" s="10" t="n">
        <v>200000</v>
      </c>
      <c r="R8" s="10" t="n">
        <f aca="false">Q8*0.4</f>
        <v>80000</v>
      </c>
      <c r="S8" s="10" t="n">
        <v>1</v>
      </c>
      <c r="T8" s="11" t="n">
        <f aca="false">(Q8+R8)*S8</f>
        <v>280000</v>
      </c>
    </row>
    <row r="9" customFormat="false" ht="13.8" hidden="false" customHeight="false" outlineLevel="0" collapsed="false">
      <c r="B9" s="2" t="s">
        <v>21</v>
      </c>
      <c r="C9" s="7" t="n">
        <v>1</v>
      </c>
      <c r="D9" s="7" t="n">
        <v>500000</v>
      </c>
      <c r="E9" s="8" t="n">
        <f aca="false">C9*D9</f>
        <v>500000</v>
      </c>
      <c r="P9" s="9" t="s">
        <v>22</v>
      </c>
      <c r="Q9" s="10" t="n">
        <v>100000</v>
      </c>
      <c r="R9" s="10" t="n">
        <f aca="false">Q9*0.4</f>
        <v>40000</v>
      </c>
      <c r="S9" s="10" t="n">
        <v>2</v>
      </c>
      <c r="T9" s="11" t="n">
        <f aca="false">(Q9+R9)*S9</f>
        <v>280000</v>
      </c>
    </row>
    <row r="10" customFormat="false" ht="13.8" hidden="false" customHeight="false" outlineLevel="0" collapsed="false">
      <c r="B10" s="2" t="s">
        <v>23</v>
      </c>
      <c r="C10" s="7" t="n">
        <v>1</v>
      </c>
      <c r="D10" s="7" t="n">
        <v>400000</v>
      </c>
      <c r="E10" s="8" t="n">
        <f aca="false">C10*D10</f>
        <v>400000</v>
      </c>
      <c r="P10" s="9" t="s">
        <v>24</v>
      </c>
      <c r="Q10" s="10" t="n">
        <v>85000</v>
      </c>
      <c r="R10" s="10" t="n">
        <f aca="false">Q10*0.4</f>
        <v>34000</v>
      </c>
      <c r="S10" s="10" t="n">
        <v>4</v>
      </c>
      <c r="T10" s="11" t="n">
        <f aca="false">(Q10+R10)*S10</f>
        <v>476000</v>
      </c>
    </row>
    <row r="11" customFormat="false" ht="13.8" hidden="false" customHeight="false" outlineLevel="0" collapsed="false">
      <c r="B11" s="2" t="s">
        <v>25</v>
      </c>
      <c r="C11" s="7" t="n">
        <v>2</v>
      </c>
      <c r="D11" s="7" t="n">
        <v>100000</v>
      </c>
      <c r="E11" s="8" t="n">
        <f aca="false">C11*D11</f>
        <v>200000</v>
      </c>
      <c r="P11" s="9" t="s">
        <v>26</v>
      </c>
      <c r="Q11" s="10" t="n">
        <v>75000</v>
      </c>
      <c r="R11" s="10" t="n">
        <f aca="false">Q11*0.4</f>
        <v>30000</v>
      </c>
      <c r="S11" s="10" t="n">
        <v>2</v>
      </c>
      <c r="T11" s="11" t="n">
        <f aca="false">(Q11+R11)*S11</f>
        <v>210000</v>
      </c>
    </row>
    <row r="12" customFormat="false" ht="13.8" hidden="false" customHeight="false" outlineLevel="0" collapsed="false">
      <c r="B12" s="2" t="s">
        <v>27</v>
      </c>
      <c r="C12" s="7" t="n">
        <v>2</v>
      </c>
      <c r="D12" s="7" t="n">
        <v>100000</v>
      </c>
      <c r="E12" s="8" t="n">
        <f aca="false">C12*D12</f>
        <v>200000</v>
      </c>
      <c r="P12" s="9" t="s">
        <v>28</v>
      </c>
      <c r="Q12" s="10" t="n">
        <v>75000</v>
      </c>
      <c r="R12" s="10" t="n">
        <f aca="false">Q12*0.4</f>
        <v>30000</v>
      </c>
      <c r="S12" s="10" t="n">
        <v>2</v>
      </c>
      <c r="T12" s="11" t="n">
        <f aca="false">(Q12+R12)*S12</f>
        <v>210000</v>
      </c>
    </row>
    <row r="13" customFormat="false" ht="13.8" hidden="false" customHeight="false" outlineLevel="0" collapsed="false">
      <c r="B13" s="2" t="s">
        <v>29</v>
      </c>
      <c r="C13" s="7" t="n">
        <v>1</v>
      </c>
      <c r="D13" s="7" t="n">
        <v>200000</v>
      </c>
      <c r="E13" s="8" t="n">
        <f aca="false">C13*D13</f>
        <v>200000</v>
      </c>
      <c r="P13" s="9" t="s">
        <v>30</v>
      </c>
      <c r="Q13" s="10" t="n">
        <v>70000</v>
      </c>
      <c r="R13" s="10" t="n">
        <f aca="false">Q13*0.4</f>
        <v>28000</v>
      </c>
      <c r="S13" s="10" t="n">
        <v>2</v>
      </c>
      <c r="T13" s="11" t="n">
        <f aca="false">(Q13+R13)*S13</f>
        <v>196000</v>
      </c>
    </row>
    <row r="14" customFormat="false" ht="13.8" hidden="false" customHeight="false" outlineLevel="0" collapsed="false">
      <c r="B14" s="2"/>
      <c r="C14" s="7"/>
      <c r="D14" s="7"/>
      <c r="E14" s="8" t="n">
        <f aca="false">C14*D14</f>
        <v>0</v>
      </c>
      <c r="P14" s="9" t="s">
        <v>31</v>
      </c>
      <c r="Q14" s="10" t="n">
        <v>40000</v>
      </c>
      <c r="R14" s="10" t="n">
        <f aca="false">Q14*0.4</f>
        <v>16000</v>
      </c>
      <c r="S14" s="10" t="n">
        <v>1</v>
      </c>
      <c r="T14" s="11" t="n">
        <f aca="false">(Q14+R14)*S14</f>
        <v>56000</v>
      </c>
    </row>
    <row r="15" customFormat="false" ht="13.8" hidden="false" customHeight="false" outlineLevel="0" collapsed="false">
      <c r="B15" s="2"/>
      <c r="C15" s="7"/>
      <c r="D15" s="7"/>
      <c r="E15" s="8" t="n">
        <f aca="false">C15*D15</f>
        <v>0</v>
      </c>
      <c r="P15" s="12" t="s">
        <v>32</v>
      </c>
      <c r="Q15" s="11"/>
      <c r="R15" s="11"/>
      <c r="S15" s="11"/>
      <c r="T15" s="11" t="n">
        <f aca="false">SUM(T4:T14)</f>
        <v>2016000</v>
      </c>
    </row>
    <row r="16" customFormat="false" ht="13.8" hidden="false" customHeight="false" outlineLevel="0" collapsed="false">
      <c r="B16" s="2"/>
      <c r="C16" s="7"/>
      <c r="D16" s="7"/>
      <c r="E16" s="8" t="n">
        <f aca="false">C16*D16</f>
        <v>0</v>
      </c>
    </row>
    <row r="17" customFormat="false" ht="13.8" hidden="false" customHeight="false" outlineLevel="0" collapsed="false">
      <c r="B17" s="2"/>
      <c r="C17" s="7"/>
      <c r="D17" s="7"/>
      <c r="E17" s="8" t="n">
        <f aca="false">C17*D17</f>
        <v>0</v>
      </c>
      <c r="P17" s="13" t="s">
        <v>33</v>
      </c>
      <c r="S17" s="14" t="n">
        <v>0.05</v>
      </c>
    </row>
    <row r="18" customFormat="false" ht="13.8" hidden="false" customHeight="false" outlineLevel="0" collapsed="false">
      <c r="B18" s="2"/>
      <c r="C18" s="7"/>
      <c r="D18" s="7"/>
      <c r="E18" s="8" t="n">
        <f aca="false">C18*D18</f>
        <v>0</v>
      </c>
    </row>
    <row r="19" customFormat="false" ht="13.8" hidden="false" customHeight="false" outlineLevel="0" collapsed="false">
      <c r="B19" s="2"/>
      <c r="C19" s="7"/>
      <c r="D19" s="7"/>
      <c r="E19" s="8" t="n">
        <f aca="false">C19*D19</f>
        <v>0</v>
      </c>
    </row>
    <row r="20" customFormat="false" ht="13.8" hidden="false" customHeight="false" outlineLevel="0" collapsed="false">
      <c r="B20" s="2"/>
      <c r="C20" s="7"/>
      <c r="D20" s="7"/>
      <c r="E20" s="8" t="n">
        <f aca="false">C20*D20</f>
        <v>0</v>
      </c>
    </row>
    <row r="21" customFormat="false" ht="13.8" hidden="false" customHeight="false" outlineLevel="0" collapsed="false">
      <c r="B21" s="2"/>
      <c r="C21" s="7"/>
      <c r="D21" s="7"/>
      <c r="E21" s="8"/>
    </row>
    <row r="22" customFormat="false" ht="13.8" hidden="false" customHeight="false" outlineLevel="0" collapsed="false">
      <c r="B22" s="9" t="s">
        <v>10</v>
      </c>
      <c r="C22" s="9"/>
      <c r="D22" s="9"/>
      <c r="E22" s="8" t="n">
        <f aca="false">SUM(E4:E21)</f>
        <v>22532000</v>
      </c>
    </row>
  </sheetData>
  <mergeCells count="3">
    <mergeCell ref="B2:E2"/>
    <mergeCell ref="P2:S2"/>
    <mergeCell ref="B22:D2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C2:AN20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F11" activeCellId="0" sqref="F11"/>
    </sheetView>
  </sheetViews>
  <sheetFormatPr defaultColWidth="8.55078125" defaultRowHeight="14.25" zeroHeight="false" outlineLevelRow="0" outlineLevelCol="0"/>
  <cols>
    <col collapsed="false" customWidth="true" hidden="false" outlineLevel="0" max="3" min="3" style="0" width="32.56"/>
    <col collapsed="false" customWidth="true" hidden="false" outlineLevel="0" max="4" min="4" style="0" width="13.66"/>
    <col collapsed="false" customWidth="true" hidden="false" outlineLevel="0" max="40" min="5" style="0" width="10.45"/>
  </cols>
  <sheetData>
    <row r="2" customFormat="false" ht="14.25" hidden="false" customHeight="false" outlineLevel="0" collapsed="false">
      <c r="C2" s="5" t="s">
        <v>34</v>
      </c>
      <c r="D2" s="5" t="s">
        <v>35</v>
      </c>
      <c r="E2" s="5" t="n">
        <v>1</v>
      </c>
      <c r="F2" s="5" t="n">
        <v>2</v>
      </c>
      <c r="G2" s="5" t="n">
        <v>3</v>
      </c>
      <c r="H2" s="5" t="n">
        <v>4</v>
      </c>
      <c r="I2" s="5" t="n">
        <v>5</v>
      </c>
      <c r="J2" s="5" t="n">
        <v>6</v>
      </c>
      <c r="K2" s="5" t="n">
        <v>7</v>
      </c>
      <c r="L2" s="5" t="n">
        <v>8</v>
      </c>
      <c r="M2" s="5" t="n">
        <v>9</v>
      </c>
      <c r="N2" s="5" t="n">
        <v>10</v>
      </c>
      <c r="O2" s="5" t="n">
        <v>11</v>
      </c>
      <c r="P2" s="5" t="n">
        <v>12</v>
      </c>
      <c r="Q2" s="5" t="n">
        <v>13</v>
      </c>
      <c r="R2" s="5" t="n">
        <v>14</v>
      </c>
      <c r="S2" s="5" t="n">
        <v>15</v>
      </c>
      <c r="T2" s="5" t="n">
        <v>16</v>
      </c>
      <c r="U2" s="5" t="n">
        <v>17</v>
      </c>
      <c r="V2" s="5" t="n">
        <v>18</v>
      </c>
      <c r="W2" s="5" t="n">
        <v>19</v>
      </c>
      <c r="X2" s="5" t="n">
        <v>20</v>
      </c>
      <c r="Y2" s="5" t="n">
        <v>21</v>
      </c>
      <c r="Z2" s="5" t="n">
        <v>22</v>
      </c>
      <c r="AA2" s="5" t="n">
        <v>23</v>
      </c>
      <c r="AB2" s="5" t="n">
        <v>24</v>
      </c>
      <c r="AC2" s="5" t="n">
        <v>25</v>
      </c>
      <c r="AD2" s="5" t="n">
        <v>26</v>
      </c>
      <c r="AE2" s="5" t="n">
        <v>27</v>
      </c>
      <c r="AF2" s="5" t="n">
        <v>28</v>
      </c>
      <c r="AG2" s="5" t="n">
        <v>29</v>
      </c>
      <c r="AH2" s="5" t="n">
        <v>30</v>
      </c>
      <c r="AI2" s="5" t="n">
        <v>31</v>
      </c>
      <c r="AJ2" s="5" t="n">
        <v>32</v>
      </c>
      <c r="AK2" s="5" t="n">
        <v>33</v>
      </c>
      <c r="AL2" s="5" t="n">
        <v>34</v>
      </c>
      <c r="AM2" s="5" t="n">
        <v>35</v>
      </c>
      <c r="AN2" s="5" t="n">
        <v>36</v>
      </c>
    </row>
    <row r="3" customFormat="false" ht="14.25" hidden="false" customHeight="false" outlineLevel="0" collapsed="false">
      <c r="C3" s="5" t="s">
        <v>36</v>
      </c>
      <c r="D3" s="5"/>
      <c r="E3" s="5" t="s">
        <v>37</v>
      </c>
      <c r="F3" s="5" t="s">
        <v>38</v>
      </c>
      <c r="G3" s="5" t="s">
        <v>39</v>
      </c>
      <c r="H3" s="5" t="s">
        <v>40</v>
      </c>
      <c r="I3" s="5" t="s">
        <v>41</v>
      </c>
      <c r="J3" s="5" t="s">
        <v>42</v>
      </c>
      <c r="K3" s="5" t="s">
        <v>43</v>
      </c>
      <c r="L3" s="5" t="s">
        <v>44</v>
      </c>
      <c r="M3" s="5" t="s">
        <v>45</v>
      </c>
      <c r="N3" s="5" t="s">
        <v>46</v>
      </c>
      <c r="O3" s="5" t="s">
        <v>47</v>
      </c>
      <c r="P3" s="5" t="s">
        <v>48</v>
      </c>
      <c r="Q3" s="5" t="s">
        <v>37</v>
      </c>
      <c r="R3" s="5" t="s">
        <v>38</v>
      </c>
      <c r="S3" s="5" t="s">
        <v>39</v>
      </c>
      <c r="T3" s="5" t="s">
        <v>40</v>
      </c>
      <c r="U3" s="5" t="s">
        <v>41</v>
      </c>
      <c r="V3" s="5" t="s">
        <v>42</v>
      </c>
      <c r="W3" s="5" t="s">
        <v>43</v>
      </c>
      <c r="X3" s="5" t="s">
        <v>44</v>
      </c>
      <c r="Y3" s="5" t="s">
        <v>45</v>
      </c>
      <c r="Z3" s="5" t="s">
        <v>46</v>
      </c>
      <c r="AA3" s="5" t="s">
        <v>47</v>
      </c>
      <c r="AB3" s="5" t="s">
        <v>48</v>
      </c>
      <c r="AC3" s="5" t="s">
        <v>37</v>
      </c>
      <c r="AD3" s="5" t="s">
        <v>38</v>
      </c>
      <c r="AE3" s="5" t="s">
        <v>39</v>
      </c>
      <c r="AF3" s="5" t="s">
        <v>40</v>
      </c>
      <c r="AG3" s="5" t="s">
        <v>41</v>
      </c>
      <c r="AH3" s="5" t="s">
        <v>42</v>
      </c>
      <c r="AI3" s="5" t="s">
        <v>43</v>
      </c>
      <c r="AJ3" s="5" t="s">
        <v>44</v>
      </c>
      <c r="AK3" s="5" t="s">
        <v>45</v>
      </c>
      <c r="AL3" s="5" t="s">
        <v>46</v>
      </c>
      <c r="AM3" s="5" t="s">
        <v>47</v>
      </c>
      <c r="AN3" s="5" t="s">
        <v>48</v>
      </c>
    </row>
    <row r="4" customFormat="false" ht="14.25" hidden="false" customHeight="false" outlineLevel="0" collapsed="false">
      <c r="C4" s="5" t="s">
        <v>49</v>
      </c>
      <c r="D4" s="5"/>
      <c r="E4" s="15" t="n">
        <v>6500</v>
      </c>
      <c r="F4" s="2" t="n">
        <f aca="false">E4</f>
        <v>6500</v>
      </c>
      <c r="G4" s="2" t="n">
        <f aca="false">F4</f>
        <v>6500</v>
      </c>
      <c r="H4" s="2" t="n">
        <f aca="false">G4</f>
        <v>6500</v>
      </c>
      <c r="I4" s="2" t="n">
        <f aca="false">H4</f>
        <v>6500</v>
      </c>
      <c r="J4" s="2" t="n">
        <f aca="false">I4</f>
        <v>6500</v>
      </c>
      <c r="K4" s="2" t="n">
        <f aca="false">J4</f>
        <v>6500</v>
      </c>
      <c r="L4" s="2" t="n">
        <f aca="false">K4</f>
        <v>6500</v>
      </c>
      <c r="M4" s="2" t="n">
        <f aca="false">L4</f>
        <v>6500</v>
      </c>
      <c r="N4" s="2" t="n">
        <f aca="false">M4</f>
        <v>6500</v>
      </c>
      <c r="O4" s="2" t="n">
        <f aca="false">N4</f>
        <v>6500</v>
      </c>
      <c r="P4" s="2" t="n">
        <f aca="false">O4</f>
        <v>6500</v>
      </c>
      <c r="Q4" s="2" t="n">
        <f aca="false">P4</f>
        <v>6500</v>
      </c>
      <c r="R4" s="2" t="n">
        <f aca="false">Q4</f>
        <v>6500</v>
      </c>
      <c r="S4" s="2" t="n">
        <f aca="false">R4</f>
        <v>6500</v>
      </c>
      <c r="T4" s="2" t="n">
        <f aca="false">S4</f>
        <v>6500</v>
      </c>
      <c r="U4" s="2" t="n">
        <f aca="false">T4</f>
        <v>6500</v>
      </c>
      <c r="V4" s="2" t="n">
        <f aca="false">U4</f>
        <v>6500</v>
      </c>
      <c r="W4" s="2" t="n">
        <f aca="false">V4</f>
        <v>6500</v>
      </c>
      <c r="X4" s="2" t="n">
        <f aca="false">W4</f>
        <v>6500</v>
      </c>
      <c r="Y4" s="2" t="n">
        <f aca="false">X4</f>
        <v>6500</v>
      </c>
      <c r="Z4" s="2" t="n">
        <f aca="false">Y4</f>
        <v>6500</v>
      </c>
      <c r="AA4" s="2" t="n">
        <f aca="false">Z4</f>
        <v>6500</v>
      </c>
      <c r="AB4" s="2" t="n">
        <f aca="false">AA4</f>
        <v>6500</v>
      </c>
      <c r="AC4" s="2" t="n">
        <f aca="false">AB4</f>
        <v>6500</v>
      </c>
      <c r="AD4" s="2" t="n">
        <f aca="false">AC4</f>
        <v>6500</v>
      </c>
      <c r="AE4" s="2" t="n">
        <f aca="false">AD4</f>
        <v>6500</v>
      </c>
      <c r="AF4" s="2" t="n">
        <f aca="false">AE4</f>
        <v>6500</v>
      </c>
      <c r="AG4" s="2" t="n">
        <f aca="false">AF4</f>
        <v>6500</v>
      </c>
      <c r="AH4" s="2" t="n">
        <f aca="false">AG4</f>
        <v>6500</v>
      </c>
      <c r="AI4" s="2" t="n">
        <f aca="false">AH4</f>
        <v>6500</v>
      </c>
      <c r="AJ4" s="2" t="n">
        <f aca="false">AI4</f>
        <v>6500</v>
      </c>
      <c r="AK4" s="2" t="n">
        <f aca="false">AJ4</f>
        <v>6500</v>
      </c>
      <c r="AL4" s="2" t="n">
        <f aca="false">AK4</f>
        <v>6500</v>
      </c>
      <c r="AM4" s="2" t="n">
        <f aca="false">AL4</f>
        <v>6500</v>
      </c>
      <c r="AN4" s="2" t="n">
        <f aca="false">AM4</f>
        <v>6500</v>
      </c>
    </row>
    <row r="5" customFormat="false" ht="14.25" hidden="false" customHeight="false" outlineLevel="0" collapsed="false">
      <c r="C5" s="5" t="s">
        <v>50</v>
      </c>
      <c r="D5" s="5"/>
      <c r="E5" s="15" t="n">
        <v>1000</v>
      </c>
      <c r="F5" s="2" t="n">
        <f aca="false">E5</f>
        <v>1000</v>
      </c>
      <c r="G5" s="2" t="n">
        <f aca="false">F5</f>
        <v>1000</v>
      </c>
      <c r="H5" s="2" t="n">
        <f aca="false">G5</f>
        <v>1000</v>
      </c>
      <c r="I5" s="2" t="n">
        <f aca="false">H5</f>
        <v>1000</v>
      </c>
      <c r="J5" s="2" t="n">
        <f aca="false">I5</f>
        <v>1000</v>
      </c>
      <c r="K5" s="2" t="n">
        <f aca="false">J5</f>
        <v>1000</v>
      </c>
      <c r="L5" s="2" t="n">
        <f aca="false">K5</f>
        <v>1000</v>
      </c>
      <c r="M5" s="2" t="n">
        <f aca="false">L5</f>
        <v>1000</v>
      </c>
      <c r="N5" s="2" t="n">
        <f aca="false">M5</f>
        <v>1000</v>
      </c>
      <c r="O5" s="2" t="n">
        <f aca="false">N5</f>
        <v>1000</v>
      </c>
      <c r="P5" s="2" t="n">
        <f aca="false">O5</f>
        <v>1000</v>
      </c>
      <c r="Q5" s="2" t="n">
        <f aca="false">P5</f>
        <v>1000</v>
      </c>
      <c r="R5" s="2" t="n">
        <f aca="false">Q5</f>
        <v>1000</v>
      </c>
      <c r="S5" s="2" t="n">
        <f aca="false">R5</f>
        <v>1000</v>
      </c>
      <c r="T5" s="2" t="n">
        <f aca="false">S5</f>
        <v>1000</v>
      </c>
      <c r="U5" s="2" t="n">
        <f aca="false">T5</f>
        <v>1000</v>
      </c>
      <c r="V5" s="2" t="n">
        <f aca="false">U5</f>
        <v>1000</v>
      </c>
      <c r="W5" s="2" t="n">
        <f aca="false">V5</f>
        <v>1000</v>
      </c>
      <c r="X5" s="2" t="n">
        <f aca="false">W5</f>
        <v>1000</v>
      </c>
      <c r="Y5" s="2" t="n">
        <f aca="false">X5</f>
        <v>1000</v>
      </c>
      <c r="Z5" s="2" t="n">
        <f aca="false">Y5</f>
        <v>1000</v>
      </c>
      <c r="AA5" s="2" t="n">
        <f aca="false">Z5</f>
        <v>1000</v>
      </c>
      <c r="AB5" s="2" t="n">
        <f aca="false">AA5</f>
        <v>1000</v>
      </c>
      <c r="AC5" s="2" t="n">
        <f aca="false">AB5</f>
        <v>1000</v>
      </c>
      <c r="AD5" s="2" t="n">
        <f aca="false">AC5</f>
        <v>1000</v>
      </c>
      <c r="AE5" s="2" t="n">
        <f aca="false">AD5</f>
        <v>1000</v>
      </c>
      <c r="AF5" s="2" t="n">
        <f aca="false">AE5</f>
        <v>1000</v>
      </c>
      <c r="AG5" s="2" t="n">
        <f aca="false">AF5</f>
        <v>1000</v>
      </c>
      <c r="AH5" s="2" t="n">
        <f aca="false">AG5</f>
        <v>1000</v>
      </c>
      <c r="AI5" s="2" t="n">
        <f aca="false">AH5</f>
        <v>1000</v>
      </c>
      <c r="AJ5" s="2" t="n">
        <f aca="false">AI5</f>
        <v>1000</v>
      </c>
      <c r="AK5" s="2" t="n">
        <f aca="false">AJ5</f>
        <v>1000</v>
      </c>
      <c r="AL5" s="2" t="n">
        <f aca="false">AK5</f>
        <v>1000</v>
      </c>
      <c r="AM5" s="2" t="n">
        <f aca="false">AL5</f>
        <v>1000</v>
      </c>
      <c r="AN5" s="2" t="n">
        <f aca="false">AM5</f>
        <v>1000</v>
      </c>
    </row>
    <row r="6" customFormat="false" ht="14.25" hidden="false" customHeight="false" outlineLevel="0" collapsed="false">
      <c r="C6" s="16" t="s">
        <v>51</v>
      </c>
      <c r="D6" s="17"/>
      <c r="E6" s="17" t="n">
        <f aca="false">E4*E5</f>
        <v>6500000</v>
      </c>
      <c r="F6" s="17" t="n">
        <f aca="false">F4*F5</f>
        <v>6500000</v>
      </c>
      <c r="G6" s="17" t="n">
        <f aca="false">G4*G5</f>
        <v>6500000</v>
      </c>
      <c r="H6" s="17" t="n">
        <f aca="false">H4*H5</f>
        <v>6500000</v>
      </c>
      <c r="I6" s="17" t="n">
        <f aca="false">I4*I5</f>
        <v>6500000</v>
      </c>
      <c r="J6" s="17" t="n">
        <f aca="false">J4*J5</f>
        <v>6500000</v>
      </c>
      <c r="K6" s="17" t="n">
        <f aca="false">K4*K5</f>
        <v>6500000</v>
      </c>
      <c r="L6" s="17" t="n">
        <f aca="false">L4*L5</f>
        <v>6500000</v>
      </c>
      <c r="M6" s="17" t="n">
        <f aca="false">M4*M5</f>
        <v>6500000</v>
      </c>
      <c r="N6" s="17" t="n">
        <f aca="false">N4*N5</f>
        <v>6500000</v>
      </c>
      <c r="O6" s="17" t="n">
        <f aca="false">O4*O5</f>
        <v>6500000</v>
      </c>
      <c r="P6" s="17" t="n">
        <f aca="false">P4*P5</f>
        <v>6500000</v>
      </c>
      <c r="Q6" s="17" t="n">
        <f aca="false">Q4*Q5</f>
        <v>6500000</v>
      </c>
      <c r="R6" s="17" t="n">
        <f aca="false">R4*R5</f>
        <v>6500000</v>
      </c>
      <c r="S6" s="17" t="n">
        <f aca="false">S4*S5</f>
        <v>6500000</v>
      </c>
      <c r="T6" s="17" t="n">
        <f aca="false">T4*T5</f>
        <v>6500000</v>
      </c>
      <c r="U6" s="17" t="n">
        <f aca="false">U4*U5</f>
        <v>6500000</v>
      </c>
      <c r="V6" s="17" t="n">
        <f aca="false">V4*V5</f>
        <v>6500000</v>
      </c>
      <c r="W6" s="17" t="n">
        <f aca="false">W4*W5</f>
        <v>6500000</v>
      </c>
      <c r="X6" s="17" t="n">
        <f aca="false">X4*X5</f>
        <v>6500000</v>
      </c>
      <c r="Y6" s="17" t="n">
        <f aca="false">Y4*Y5</f>
        <v>6500000</v>
      </c>
      <c r="Z6" s="17" t="n">
        <f aca="false">Z4*Z5</f>
        <v>6500000</v>
      </c>
      <c r="AA6" s="17" t="n">
        <f aca="false">AA4*AA5</f>
        <v>6500000</v>
      </c>
      <c r="AB6" s="17" t="n">
        <f aca="false">AB4*AB5</f>
        <v>6500000</v>
      </c>
      <c r="AC6" s="17" t="n">
        <f aca="false">AC4*AC5</f>
        <v>6500000</v>
      </c>
      <c r="AD6" s="17" t="n">
        <f aca="false">AD4*AD5</f>
        <v>6500000</v>
      </c>
      <c r="AE6" s="17" t="n">
        <f aca="false">AE4*AE5</f>
        <v>6500000</v>
      </c>
      <c r="AF6" s="17" t="n">
        <f aca="false">AF4*AF5</f>
        <v>6500000</v>
      </c>
      <c r="AG6" s="17" t="n">
        <f aca="false">AG4*AG5</f>
        <v>6500000</v>
      </c>
      <c r="AH6" s="17" t="n">
        <f aca="false">AH4*AH5</f>
        <v>6500000</v>
      </c>
      <c r="AI6" s="17" t="n">
        <f aca="false">AI4*AI5</f>
        <v>6500000</v>
      </c>
      <c r="AJ6" s="17" t="n">
        <f aca="false">AJ4*AJ5</f>
        <v>6500000</v>
      </c>
      <c r="AK6" s="17" t="n">
        <f aca="false">AK4*AK5</f>
        <v>6500000</v>
      </c>
      <c r="AL6" s="17" t="n">
        <f aca="false">AL4*AL5</f>
        <v>6500000</v>
      </c>
      <c r="AM6" s="17" t="n">
        <f aca="false">AM4*AM5</f>
        <v>6500000</v>
      </c>
      <c r="AN6" s="17" t="n">
        <f aca="false">AN4*AN5</f>
        <v>6500000</v>
      </c>
    </row>
    <row r="7" customFormat="false" ht="14.25" hidden="false" customHeight="false" outlineLevel="0" collapsed="false">
      <c r="C7" s="16" t="s">
        <v>52</v>
      </c>
      <c r="D7" s="17"/>
      <c r="E7" s="17" t="n">
        <f aca="false">SUM(E9:E12)</f>
        <v>2371000</v>
      </c>
      <c r="F7" s="17" t="n">
        <f aca="false">SUM(F9:F12)</f>
        <v>2371000</v>
      </c>
      <c r="G7" s="17" t="n">
        <f aca="false">SUM(G9:G12)</f>
        <v>2371000</v>
      </c>
      <c r="H7" s="17" t="n">
        <f aca="false">SUM(H9:H12)</f>
        <v>2371000</v>
      </c>
      <c r="I7" s="17" t="n">
        <f aca="false">SUM(I9:I12)</f>
        <v>2371000</v>
      </c>
      <c r="J7" s="17" t="n">
        <f aca="false">SUM(J9:J12)</f>
        <v>2371000</v>
      </c>
      <c r="K7" s="17" t="n">
        <f aca="false">SUM(K9:K12)</f>
        <v>2371000</v>
      </c>
      <c r="L7" s="17" t="n">
        <f aca="false">SUM(L9:L12)</f>
        <v>2371000</v>
      </c>
      <c r="M7" s="17" t="n">
        <f aca="false">SUM(M9:M12)</f>
        <v>2371000</v>
      </c>
      <c r="N7" s="17" t="n">
        <f aca="false">SUM(N9:N12)</f>
        <v>2371000</v>
      </c>
      <c r="O7" s="17" t="n">
        <f aca="false">SUM(O9:O12)</f>
        <v>2371000</v>
      </c>
      <c r="P7" s="17" t="n">
        <f aca="false">SUM(P9:P12)</f>
        <v>2371000</v>
      </c>
      <c r="Q7" s="17" t="n">
        <f aca="false">SUM(Q9:Q12)</f>
        <v>2371000</v>
      </c>
      <c r="R7" s="17" t="n">
        <f aca="false">SUM(R9:R12)</f>
        <v>2371000</v>
      </c>
      <c r="S7" s="17" t="n">
        <f aca="false">SUM(S9:S12)</f>
        <v>2371000</v>
      </c>
      <c r="T7" s="17" t="n">
        <f aca="false">SUM(T9:T12)</f>
        <v>2371000</v>
      </c>
      <c r="U7" s="17" t="n">
        <f aca="false">SUM(U9:U12)</f>
        <v>2371000</v>
      </c>
      <c r="V7" s="17" t="n">
        <f aca="false">SUM(V9:V12)</f>
        <v>2371000</v>
      </c>
      <c r="W7" s="17" t="n">
        <f aca="false">SUM(W9:W12)</f>
        <v>2371000</v>
      </c>
      <c r="X7" s="17" t="n">
        <f aca="false">SUM(X9:X12)</f>
        <v>2371000</v>
      </c>
      <c r="Y7" s="17" t="n">
        <f aca="false">SUM(Y9:Y12)</f>
        <v>2371000</v>
      </c>
      <c r="Z7" s="17" t="n">
        <f aca="false">SUM(Z9:Z12)</f>
        <v>2371000</v>
      </c>
      <c r="AA7" s="17" t="n">
        <f aca="false">SUM(AA9:AA12)</f>
        <v>2371000</v>
      </c>
      <c r="AB7" s="17" t="n">
        <f aca="false">SUM(AB9:AB12)</f>
        <v>2371000</v>
      </c>
      <c r="AC7" s="17" t="n">
        <f aca="false">SUM(AC9:AC12)</f>
        <v>2371000</v>
      </c>
      <c r="AD7" s="17" t="n">
        <f aca="false">SUM(AD9:AD12)</f>
        <v>2371000</v>
      </c>
      <c r="AE7" s="17" t="n">
        <f aca="false">SUM(AE9:AE12)</f>
        <v>2371000</v>
      </c>
      <c r="AF7" s="17" t="n">
        <f aca="false">SUM(AF9:AF12)</f>
        <v>2371000</v>
      </c>
      <c r="AG7" s="17" t="n">
        <f aca="false">SUM(AG9:AG12)</f>
        <v>2371000</v>
      </c>
      <c r="AH7" s="17" t="n">
        <f aca="false">SUM(AH9:AH12)</f>
        <v>2371000</v>
      </c>
      <c r="AI7" s="17" t="n">
        <f aca="false">SUM(AI9:AI12)</f>
        <v>2371000</v>
      </c>
      <c r="AJ7" s="17" t="n">
        <f aca="false">SUM(AJ9:AJ12)</f>
        <v>2371000</v>
      </c>
      <c r="AK7" s="17" t="n">
        <f aca="false">SUM(AK9:AK12)</f>
        <v>2371000</v>
      </c>
      <c r="AL7" s="17" t="n">
        <f aca="false">SUM(AL9:AL12)</f>
        <v>2371000</v>
      </c>
      <c r="AM7" s="17" t="n">
        <f aca="false">SUM(AM9:AM12)</f>
        <v>2371000</v>
      </c>
      <c r="AN7" s="17" t="n">
        <f aca="false">SUM(AN9:AN12)</f>
        <v>2371000</v>
      </c>
    </row>
    <row r="8" customFormat="false" ht="14.25" hidden="false" customHeight="false" outlineLevel="0" collapsed="false">
      <c r="C8" s="18" t="s">
        <v>53</v>
      </c>
      <c r="D8" s="5"/>
      <c r="E8" s="2" t="n">
        <f aca="false">SUM(E9:E11)</f>
        <v>2046000</v>
      </c>
      <c r="F8" s="2" t="n">
        <f aca="false">SUM(F9:F11)</f>
        <v>2046000</v>
      </c>
      <c r="G8" s="2" t="n">
        <f aca="false">SUM(G9:G11)</f>
        <v>2046000</v>
      </c>
      <c r="H8" s="2" t="n">
        <f aca="false">SUM(H9:H11)</f>
        <v>2046000</v>
      </c>
      <c r="I8" s="2" t="n">
        <f aca="false">SUM(I9:I11)</f>
        <v>2046000</v>
      </c>
      <c r="J8" s="2" t="n">
        <f aca="false">SUM(J9:J11)</f>
        <v>2046000</v>
      </c>
      <c r="K8" s="2" t="n">
        <f aca="false">SUM(K9:K11)</f>
        <v>2046000</v>
      </c>
      <c r="L8" s="2" t="n">
        <f aca="false">SUM(L9:L11)</f>
        <v>2046000</v>
      </c>
      <c r="M8" s="2" t="n">
        <f aca="false">SUM(M9:M11)</f>
        <v>2046000</v>
      </c>
      <c r="N8" s="2" t="n">
        <f aca="false">SUM(N9:N11)</f>
        <v>2046000</v>
      </c>
      <c r="O8" s="2" t="n">
        <f aca="false">SUM(O9:O11)</f>
        <v>2046000</v>
      </c>
      <c r="P8" s="2" t="n">
        <f aca="false">SUM(P9:P11)</f>
        <v>2046000</v>
      </c>
      <c r="Q8" s="2" t="n">
        <f aca="false">SUM(Q9:Q11)</f>
        <v>2046000</v>
      </c>
      <c r="R8" s="2" t="n">
        <f aca="false">SUM(R9:R11)</f>
        <v>2046000</v>
      </c>
      <c r="S8" s="2" t="n">
        <f aca="false">SUM(S9:S11)</f>
        <v>2046000</v>
      </c>
      <c r="T8" s="2" t="n">
        <f aca="false">SUM(T9:T11)</f>
        <v>2046000</v>
      </c>
      <c r="U8" s="2" t="n">
        <f aca="false">SUM(U9:U11)</f>
        <v>2046000</v>
      </c>
      <c r="V8" s="2" t="n">
        <f aca="false">SUM(V9:V11)</f>
        <v>2046000</v>
      </c>
      <c r="W8" s="2" t="n">
        <f aca="false">SUM(W9:W11)</f>
        <v>2046000</v>
      </c>
      <c r="X8" s="2" t="n">
        <f aca="false">SUM(X9:X11)</f>
        <v>2046000</v>
      </c>
      <c r="Y8" s="2" t="n">
        <f aca="false">SUM(Y9:Y11)</f>
        <v>2046000</v>
      </c>
      <c r="Z8" s="2" t="n">
        <f aca="false">SUM(Z9:Z11)</f>
        <v>2046000</v>
      </c>
      <c r="AA8" s="2" t="n">
        <f aca="false">SUM(AA9:AA11)</f>
        <v>2046000</v>
      </c>
      <c r="AB8" s="2" t="n">
        <f aca="false">SUM(AB9:AB11)</f>
        <v>2046000</v>
      </c>
      <c r="AC8" s="2" t="n">
        <f aca="false">SUM(AC9:AC11)</f>
        <v>2046000</v>
      </c>
      <c r="AD8" s="2" t="n">
        <f aca="false">SUM(AD9:AD11)</f>
        <v>2046000</v>
      </c>
      <c r="AE8" s="2" t="n">
        <f aca="false">SUM(AE9:AE11)</f>
        <v>2046000</v>
      </c>
      <c r="AF8" s="2" t="n">
        <f aca="false">SUM(AF9:AF11)</f>
        <v>2046000</v>
      </c>
      <c r="AG8" s="2" t="n">
        <f aca="false">SUM(AG9:AG11)</f>
        <v>2046000</v>
      </c>
      <c r="AH8" s="2" t="n">
        <f aca="false">SUM(AH9:AH11)</f>
        <v>2046000</v>
      </c>
      <c r="AI8" s="2" t="n">
        <f aca="false">SUM(AI9:AI11)</f>
        <v>2046000</v>
      </c>
      <c r="AJ8" s="2" t="n">
        <f aca="false">SUM(AJ9:AJ11)</f>
        <v>2046000</v>
      </c>
      <c r="AK8" s="2" t="n">
        <f aca="false">SUM(AK9:AK11)</f>
        <v>2046000</v>
      </c>
      <c r="AL8" s="2" t="n">
        <f aca="false">SUM(AL9:AL11)</f>
        <v>2046000</v>
      </c>
      <c r="AM8" s="2" t="n">
        <f aca="false">SUM(AM9:AM11)</f>
        <v>2046000</v>
      </c>
      <c r="AN8" s="2" t="n">
        <f aca="false">SUM(AN9:AN11)</f>
        <v>2046000</v>
      </c>
    </row>
    <row r="9" customFormat="false" ht="14.25" hidden="false" customHeight="false" outlineLevel="0" collapsed="false">
      <c r="C9" s="5" t="s">
        <v>54</v>
      </c>
      <c r="D9" s="5"/>
      <c r="E9" s="2" t="n">
        <v>20000</v>
      </c>
      <c r="F9" s="2" t="n">
        <v>20000</v>
      </c>
      <c r="G9" s="2" t="n">
        <v>20000</v>
      </c>
      <c r="H9" s="2" t="n">
        <v>20000</v>
      </c>
      <c r="I9" s="2" t="n">
        <v>20000</v>
      </c>
      <c r="J9" s="2" t="n">
        <v>20000</v>
      </c>
      <c r="K9" s="2" t="n">
        <v>20000</v>
      </c>
      <c r="L9" s="2" t="n">
        <v>20000</v>
      </c>
      <c r="M9" s="2" t="n">
        <v>20000</v>
      </c>
      <c r="N9" s="2" t="n">
        <v>20000</v>
      </c>
      <c r="O9" s="2" t="n">
        <v>20000</v>
      </c>
      <c r="P9" s="2" t="n">
        <v>20000</v>
      </c>
      <c r="Q9" s="2" t="n">
        <v>20000</v>
      </c>
      <c r="R9" s="2" t="n">
        <v>20000</v>
      </c>
      <c r="S9" s="2" t="n">
        <v>20000</v>
      </c>
      <c r="T9" s="2" t="n">
        <v>20000</v>
      </c>
      <c r="U9" s="2" t="n">
        <v>20000</v>
      </c>
      <c r="V9" s="2" t="n">
        <v>20000</v>
      </c>
      <c r="W9" s="2" t="n">
        <v>20000</v>
      </c>
      <c r="X9" s="2" t="n">
        <v>20000</v>
      </c>
      <c r="Y9" s="2" t="n">
        <v>20000</v>
      </c>
      <c r="Z9" s="2" t="n">
        <v>20000</v>
      </c>
      <c r="AA9" s="2" t="n">
        <v>20000</v>
      </c>
      <c r="AB9" s="2" t="n">
        <v>20000</v>
      </c>
      <c r="AC9" s="2" t="n">
        <v>20000</v>
      </c>
      <c r="AD9" s="2" t="n">
        <v>20000</v>
      </c>
      <c r="AE9" s="2" t="n">
        <v>20000</v>
      </c>
      <c r="AF9" s="2" t="n">
        <v>20000</v>
      </c>
      <c r="AG9" s="2" t="n">
        <v>20000</v>
      </c>
      <c r="AH9" s="2" t="n">
        <v>20000</v>
      </c>
      <c r="AI9" s="2" t="n">
        <v>20000</v>
      </c>
      <c r="AJ9" s="2" t="n">
        <v>20000</v>
      </c>
      <c r="AK9" s="2" t="n">
        <v>20000</v>
      </c>
      <c r="AL9" s="2" t="n">
        <v>20000</v>
      </c>
      <c r="AM9" s="2" t="n">
        <v>20000</v>
      </c>
      <c r="AN9" s="2" t="n">
        <v>20000</v>
      </c>
    </row>
    <row r="10" customFormat="false" ht="14.25" hidden="false" customHeight="false" outlineLevel="0" collapsed="false">
      <c r="C10" s="5" t="s">
        <v>55</v>
      </c>
      <c r="D10" s="5"/>
      <c r="E10" s="2" t="n">
        <v>10000</v>
      </c>
      <c r="F10" s="2" t="n">
        <v>10000</v>
      </c>
      <c r="G10" s="2" t="n">
        <v>10000</v>
      </c>
      <c r="H10" s="2" t="n">
        <v>10000</v>
      </c>
      <c r="I10" s="2" t="n">
        <v>10000</v>
      </c>
      <c r="J10" s="2" t="n">
        <v>10000</v>
      </c>
      <c r="K10" s="2" t="n">
        <v>10000</v>
      </c>
      <c r="L10" s="2" t="n">
        <v>10000</v>
      </c>
      <c r="M10" s="2" t="n">
        <v>10000</v>
      </c>
      <c r="N10" s="2" t="n">
        <v>10000</v>
      </c>
      <c r="O10" s="2" t="n">
        <v>10000</v>
      </c>
      <c r="P10" s="2" t="n">
        <v>10000</v>
      </c>
      <c r="Q10" s="2" t="n">
        <v>10000</v>
      </c>
      <c r="R10" s="2" t="n">
        <v>10000</v>
      </c>
      <c r="S10" s="2" t="n">
        <v>10000</v>
      </c>
      <c r="T10" s="2" t="n">
        <v>10000</v>
      </c>
      <c r="U10" s="2" t="n">
        <v>10000</v>
      </c>
      <c r="V10" s="2" t="n">
        <v>10000</v>
      </c>
      <c r="W10" s="2" t="n">
        <v>10000</v>
      </c>
      <c r="X10" s="2" t="n">
        <v>10000</v>
      </c>
      <c r="Y10" s="2" t="n">
        <v>10000</v>
      </c>
      <c r="Z10" s="2" t="n">
        <v>10000</v>
      </c>
      <c r="AA10" s="2" t="n">
        <v>10000</v>
      </c>
      <c r="AB10" s="2" t="n">
        <v>10000</v>
      </c>
      <c r="AC10" s="2" t="n">
        <v>10000</v>
      </c>
      <c r="AD10" s="2" t="n">
        <v>10000</v>
      </c>
      <c r="AE10" s="2" t="n">
        <v>10000</v>
      </c>
      <c r="AF10" s="2" t="n">
        <v>10000</v>
      </c>
      <c r="AG10" s="2" t="n">
        <v>10000</v>
      </c>
      <c r="AH10" s="2" t="n">
        <v>10000</v>
      </c>
      <c r="AI10" s="2" t="n">
        <v>10000</v>
      </c>
      <c r="AJ10" s="2" t="n">
        <v>10000</v>
      </c>
      <c r="AK10" s="2" t="n">
        <v>10000</v>
      </c>
      <c r="AL10" s="2" t="n">
        <v>10000</v>
      </c>
      <c r="AM10" s="2" t="n">
        <v>10000</v>
      </c>
      <c r="AN10" s="2" t="n">
        <v>10000</v>
      </c>
    </row>
    <row r="11" customFormat="false" ht="14.25" hidden="false" customHeight="false" outlineLevel="0" collapsed="false">
      <c r="C11" s="5" t="s">
        <v>56</v>
      </c>
      <c r="D11" s="5"/>
      <c r="E11" s="7" t="n">
        <f aca="false">Инвестиции!$T$15</f>
        <v>2016000</v>
      </c>
      <c r="F11" s="7" t="n">
        <f aca="false">Инвестиции!$T$15</f>
        <v>2016000</v>
      </c>
      <c r="G11" s="7" t="n">
        <f aca="false">Инвестиции!$T$15</f>
        <v>2016000</v>
      </c>
      <c r="H11" s="7" t="n">
        <f aca="false">Инвестиции!$T$15</f>
        <v>2016000</v>
      </c>
      <c r="I11" s="7" t="n">
        <f aca="false">Инвестиции!$T$15</f>
        <v>2016000</v>
      </c>
      <c r="J11" s="7" t="n">
        <f aca="false">Инвестиции!$T$15</f>
        <v>2016000</v>
      </c>
      <c r="K11" s="7" t="n">
        <f aca="false">Инвестиции!$T$15</f>
        <v>2016000</v>
      </c>
      <c r="L11" s="7" t="n">
        <f aca="false">Инвестиции!$T$15</f>
        <v>2016000</v>
      </c>
      <c r="M11" s="7" t="n">
        <f aca="false">Инвестиции!$T$15</f>
        <v>2016000</v>
      </c>
      <c r="N11" s="7" t="n">
        <f aca="false">Инвестиции!$T$15</f>
        <v>2016000</v>
      </c>
      <c r="O11" s="7" t="n">
        <f aca="false">Инвестиции!$T$15</f>
        <v>2016000</v>
      </c>
      <c r="P11" s="7" t="n">
        <f aca="false">Инвестиции!$T$15</f>
        <v>2016000</v>
      </c>
      <c r="Q11" s="7" t="n">
        <f aca="false">Инвестиции!$T$15</f>
        <v>2016000</v>
      </c>
      <c r="R11" s="7" t="n">
        <f aca="false">Инвестиции!$T$15</f>
        <v>2016000</v>
      </c>
      <c r="S11" s="7" t="n">
        <f aca="false">Инвестиции!$T$15</f>
        <v>2016000</v>
      </c>
      <c r="T11" s="7" t="n">
        <f aca="false">Инвестиции!$T$15</f>
        <v>2016000</v>
      </c>
      <c r="U11" s="7" t="n">
        <f aca="false">Инвестиции!$T$15</f>
        <v>2016000</v>
      </c>
      <c r="V11" s="7" t="n">
        <f aca="false">Инвестиции!$T$15</f>
        <v>2016000</v>
      </c>
      <c r="W11" s="7" t="n">
        <f aca="false">Инвестиции!$T$15</f>
        <v>2016000</v>
      </c>
      <c r="X11" s="7" t="n">
        <f aca="false">Инвестиции!$T$15</f>
        <v>2016000</v>
      </c>
      <c r="Y11" s="7" t="n">
        <f aca="false">Инвестиции!$T$15</f>
        <v>2016000</v>
      </c>
      <c r="Z11" s="7" t="n">
        <f aca="false">Инвестиции!$T$15</f>
        <v>2016000</v>
      </c>
      <c r="AA11" s="7" t="n">
        <f aca="false">Инвестиции!$T$15</f>
        <v>2016000</v>
      </c>
      <c r="AB11" s="7" t="n">
        <f aca="false">Инвестиции!$T$15</f>
        <v>2016000</v>
      </c>
      <c r="AC11" s="7" t="n">
        <f aca="false">Инвестиции!$T$15</f>
        <v>2016000</v>
      </c>
      <c r="AD11" s="7" t="n">
        <f aca="false">Инвестиции!$T$15</f>
        <v>2016000</v>
      </c>
      <c r="AE11" s="7" t="n">
        <f aca="false">Инвестиции!$T$15</f>
        <v>2016000</v>
      </c>
      <c r="AF11" s="7" t="n">
        <f aca="false">Инвестиции!$T$15</f>
        <v>2016000</v>
      </c>
      <c r="AG11" s="7" t="n">
        <f aca="false">Инвестиции!$T$15</f>
        <v>2016000</v>
      </c>
      <c r="AH11" s="7" t="n">
        <f aca="false">Инвестиции!$T$15</f>
        <v>2016000</v>
      </c>
      <c r="AI11" s="7" t="n">
        <f aca="false">Инвестиции!$T$15</f>
        <v>2016000</v>
      </c>
      <c r="AJ11" s="7" t="n">
        <f aca="false">Инвестиции!$T$15</f>
        <v>2016000</v>
      </c>
      <c r="AK11" s="7" t="n">
        <f aca="false">Инвестиции!$T$15</f>
        <v>2016000</v>
      </c>
      <c r="AL11" s="7" t="n">
        <f aca="false">Инвестиции!$T$15</f>
        <v>2016000</v>
      </c>
      <c r="AM11" s="7" t="n">
        <f aca="false">Инвестиции!$T$15</f>
        <v>2016000</v>
      </c>
      <c r="AN11" s="7" t="n">
        <f aca="false">Инвестиции!$T$15</f>
        <v>2016000</v>
      </c>
    </row>
    <row r="12" customFormat="false" ht="14.25" hidden="false" customHeight="false" outlineLevel="0" collapsed="false">
      <c r="C12" s="18" t="s">
        <v>57</v>
      </c>
      <c r="D12" s="5"/>
      <c r="E12" s="5" t="n">
        <f aca="false">E6*Инвестиции!$S$17</f>
        <v>325000</v>
      </c>
      <c r="F12" s="5" t="n">
        <f aca="false">F6*Инвестиции!$S$17</f>
        <v>325000</v>
      </c>
      <c r="G12" s="5" t="n">
        <f aca="false">G6*Инвестиции!$S$17</f>
        <v>325000</v>
      </c>
      <c r="H12" s="5" t="n">
        <f aca="false">H6*Инвестиции!$S$17</f>
        <v>325000</v>
      </c>
      <c r="I12" s="5" t="n">
        <f aca="false">I6*Инвестиции!$S$17</f>
        <v>325000</v>
      </c>
      <c r="J12" s="5" t="n">
        <f aca="false">J6*Инвестиции!$S$17</f>
        <v>325000</v>
      </c>
      <c r="K12" s="5" t="n">
        <f aca="false">K6*Инвестиции!$S$17</f>
        <v>325000</v>
      </c>
      <c r="L12" s="5" t="n">
        <f aca="false">L6*Инвестиции!$S$17</f>
        <v>325000</v>
      </c>
      <c r="M12" s="5" t="n">
        <f aca="false">M6*Инвестиции!$S$17</f>
        <v>325000</v>
      </c>
      <c r="N12" s="5" t="n">
        <f aca="false">N6*Инвестиции!$S$17</f>
        <v>325000</v>
      </c>
      <c r="O12" s="5" t="n">
        <f aca="false">O6*Инвестиции!$S$17</f>
        <v>325000</v>
      </c>
      <c r="P12" s="5" t="n">
        <f aca="false">P6*Инвестиции!$S$17</f>
        <v>325000</v>
      </c>
      <c r="Q12" s="5" t="n">
        <f aca="false">Q6*Инвестиции!$S$17</f>
        <v>325000</v>
      </c>
      <c r="R12" s="5" t="n">
        <f aca="false">R6*Инвестиции!$S$17</f>
        <v>325000</v>
      </c>
      <c r="S12" s="5" t="n">
        <f aca="false">S6*Инвестиции!$S$17</f>
        <v>325000</v>
      </c>
      <c r="T12" s="5" t="n">
        <f aca="false">T6*Инвестиции!$S$17</f>
        <v>325000</v>
      </c>
      <c r="U12" s="5" t="n">
        <f aca="false">U6*Инвестиции!$S$17</f>
        <v>325000</v>
      </c>
      <c r="V12" s="5" t="n">
        <f aca="false">V6*Инвестиции!$S$17</f>
        <v>325000</v>
      </c>
      <c r="W12" s="5" t="n">
        <f aca="false">W6*Инвестиции!$S$17</f>
        <v>325000</v>
      </c>
      <c r="X12" s="5" t="n">
        <f aca="false">X6*Инвестиции!$S$17</f>
        <v>325000</v>
      </c>
      <c r="Y12" s="5" t="n">
        <f aca="false">Y6*Инвестиции!$S$17</f>
        <v>325000</v>
      </c>
      <c r="Z12" s="5" t="n">
        <f aca="false">Z6*Инвестиции!$S$17</f>
        <v>325000</v>
      </c>
      <c r="AA12" s="5" t="n">
        <f aca="false">AA6*Инвестиции!$S$17</f>
        <v>325000</v>
      </c>
      <c r="AB12" s="5" t="n">
        <f aca="false">AB6*Инвестиции!$S$17</f>
        <v>325000</v>
      </c>
      <c r="AC12" s="5" t="n">
        <f aca="false">AC6*Инвестиции!$S$17</f>
        <v>325000</v>
      </c>
      <c r="AD12" s="5" t="n">
        <f aca="false">AD6*Инвестиции!$S$17</f>
        <v>325000</v>
      </c>
      <c r="AE12" s="5" t="n">
        <f aca="false">AE6*Инвестиции!$S$17</f>
        <v>325000</v>
      </c>
      <c r="AF12" s="5" t="n">
        <f aca="false">AF6*Инвестиции!$S$17</f>
        <v>325000</v>
      </c>
      <c r="AG12" s="5" t="n">
        <f aca="false">AG6*Инвестиции!$S$17</f>
        <v>325000</v>
      </c>
      <c r="AH12" s="5" t="n">
        <f aca="false">AH6*Инвестиции!$S$17</f>
        <v>325000</v>
      </c>
      <c r="AI12" s="5" t="n">
        <f aca="false">AI6*Инвестиции!$S$17</f>
        <v>325000</v>
      </c>
      <c r="AJ12" s="5" t="n">
        <f aca="false">AJ6*Инвестиции!$S$17</f>
        <v>325000</v>
      </c>
      <c r="AK12" s="5" t="n">
        <f aca="false">AK6*Инвестиции!$S$17</f>
        <v>325000</v>
      </c>
      <c r="AL12" s="5" t="n">
        <f aca="false">AL6*Инвестиции!$S$17</f>
        <v>325000</v>
      </c>
      <c r="AM12" s="5" t="n">
        <f aca="false">AM6*Инвестиции!$S$17</f>
        <v>325000</v>
      </c>
      <c r="AN12" s="5" t="n">
        <f aca="false">AN6*Инвестиции!$S$17</f>
        <v>325000</v>
      </c>
    </row>
    <row r="13" customFormat="false" ht="14.25" hidden="false" customHeight="false" outlineLevel="0" collapsed="false">
      <c r="C13" s="16" t="s">
        <v>58</v>
      </c>
      <c r="D13" s="17"/>
      <c r="E13" s="17" t="n">
        <f aca="false">E6-E7</f>
        <v>4129000</v>
      </c>
      <c r="F13" s="17" t="n">
        <f aca="false">F6-F7</f>
        <v>4129000</v>
      </c>
      <c r="G13" s="17" t="n">
        <f aca="false">G6-G7</f>
        <v>4129000</v>
      </c>
      <c r="H13" s="17" t="n">
        <f aca="false">H6-H7</f>
        <v>4129000</v>
      </c>
      <c r="I13" s="17" t="n">
        <f aca="false">I6-I7</f>
        <v>4129000</v>
      </c>
      <c r="J13" s="17" t="n">
        <f aca="false">J6-J7</f>
        <v>4129000</v>
      </c>
      <c r="K13" s="17" t="n">
        <f aca="false">K6-K7</f>
        <v>4129000</v>
      </c>
      <c r="L13" s="17" t="n">
        <f aca="false">L6-L7</f>
        <v>4129000</v>
      </c>
      <c r="M13" s="17" t="n">
        <f aca="false">M6-M7</f>
        <v>4129000</v>
      </c>
      <c r="N13" s="17" t="n">
        <f aca="false">N6-N7</f>
        <v>4129000</v>
      </c>
      <c r="O13" s="17" t="n">
        <f aca="false">O6-O7</f>
        <v>4129000</v>
      </c>
      <c r="P13" s="17" t="n">
        <f aca="false">P6-P7</f>
        <v>4129000</v>
      </c>
      <c r="Q13" s="17" t="n">
        <f aca="false">Q6-Q7</f>
        <v>4129000</v>
      </c>
      <c r="R13" s="17" t="n">
        <f aca="false">R6-R7</f>
        <v>4129000</v>
      </c>
      <c r="S13" s="17" t="n">
        <f aca="false">S6-S7</f>
        <v>4129000</v>
      </c>
      <c r="T13" s="17" t="n">
        <f aca="false">T6-T7</f>
        <v>4129000</v>
      </c>
      <c r="U13" s="17" t="n">
        <f aca="false">U6-U7</f>
        <v>4129000</v>
      </c>
      <c r="V13" s="17" t="n">
        <f aca="false">V6-V7</f>
        <v>4129000</v>
      </c>
      <c r="W13" s="17" t="n">
        <f aca="false">W6-W7</f>
        <v>4129000</v>
      </c>
      <c r="X13" s="17" t="n">
        <f aca="false">X6-X7</f>
        <v>4129000</v>
      </c>
      <c r="Y13" s="17" t="n">
        <f aca="false">Y6-Y7</f>
        <v>4129000</v>
      </c>
      <c r="Z13" s="17" t="n">
        <f aca="false">Z6-Z7</f>
        <v>4129000</v>
      </c>
      <c r="AA13" s="17" t="n">
        <f aca="false">AA6-AA7</f>
        <v>4129000</v>
      </c>
      <c r="AB13" s="17" t="n">
        <f aca="false">AB6-AB7</f>
        <v>4129000</v>
      </c>
      <c r="AC13" s="17" t="n">
        <f aca="false">AC6-AC7</f>
        <v>4129000</v>
      </c>
      <c r="AD13" s="17" t="n">
        <f aca="false">AD6-AD7</f>
        <v>4129000</v>
      </c>
      <c r="AE13" s="17" t="n">
        <f aca="false">AE6-AE7</f>
        <v>4129000</v>
      </c>
      <c r="AF13" s="17" t="n">
        <f aca="false">AF6-AF7</f>
        <v>4129000</v>
      </c>
      <c r="AG13" s="17" t="n">
        <f aca="false">AG6-AG7</f>
        <v>4129000</v>
      </c>
      <c r="AH13" s="17" t="n">
        <f aca="false">AH6-AH7</f>
        <v>4129000</v>
      </c>
      <c r="AI13" s="17" t="n">
        <f aca="false">AI6-AI7</f>
        <v>4129000</v>
      </c>
      <c r="AJ13" s="17" t="n">
        <f aca="false">AJ6-AJ7</f>
        <v>4129000</v>
      </c>
      <c r="AK13" s="17" t="n">
        <f aca="false">AK6-AK7</f>
        <v>4129000</v>
      </c>
      <c r="AL13" s="17" t="n">
        <f aca="false">AL6-AL7</f>
        <v>4129000</v>
      </c>
      <c r="AM13" s="17" t="n">
        <f aca="false">AM6-AM7</f>
        <v>4129000</v>
      </c>
      <c r="AN13" s="17" t="n">
        <f aca="false">AN6-AN7</f>
        <v>4129000</v>
      </c>
    </row>
    <row r="14" customFormat="false" ht="14.25" hidden="false" customHeight="false" outlineLevel="0" collapsed="false">
      <c r="C14" s="5" t="s">
        <v>59</v>
      </c>
      <c r="D14" s="5"/>
      <c r="E14" s="5" t="n">
        <f aca="false">0.06*E6</f>
        <v>390000</v>
      </c>
      <c r="F14" s="5" t="n">
        <f aca="false">0.06*F6</f>
        <v>390000</v>
      </c>
      <c r="G14" s="5" t="n">
        <f aca="false">0.06*G6</f>
        <v>390000</v>
      </c>
      <c r="H14" s="5" t="n">
        <f aca="false">0.06*H6</f>
        <v>390000</v>
      </c>
      <c r="I14" s="5" t="n">
        <f aca="false">0.06*I6</f>
        <v>390000</v>
      </c>
      <c r="J14" s="5" t="n">
        <f aca="false">0.06*J6</f>
        <v>390000</v>
      </c>
      <c r="K14" s="5" t="n">
        <f aca="false">0.06*K6</f>
        <v>390000</v>
      </c>
      <c r="L14" s="5" t="n">
        <f aca="false">0.06*L6</f>
        <v>390000</v>
      </c>
      <c r="M14" s="5" t="n">
        <f aca="false">0.06*M6</f>
        <v>390000</v>
      </c>
      <c r="N14" s="5" t="n">
        <f aca="false">0.06*N6</f>
        <v>390000</v>
      </c>
      <c r="O14" s="5" t="n">
        <f aca="false">0.06*O6</f>
        <v>390000</v>
      </c>
      <c r="P14" s="5" t="n">
        <f aca="false">0.06*P6</f>
        <v>390000</v>
      </c>
      <c r="Q14" s="5" t="n">
        <f aca="false">0.06*Q6</f>
        <v>390000</v>
      </c>
      <c r="R14" s="5" t="n">
        <f aca="false">0.06*R6</f>
        <v>390000</v>
      </c>
      <c r="S14" s="5" t="n">
        <f aca="false">0.06*S6</f>
        <v>390000</v>
      </c>
      <c r="T14" s="5" t="n">
        <f aca="false">0.06*T6</f>
        <v>390000</v>
      </c>
      <c r="U14" s="5" t="n">
        <f aca="false">0.06*U6</f>
        <v>390000</v>
      </c>
      <c r="V14" s="5" t="n">
        <f aca="false">0.06*V6</f>
        <v>390000</v>
      </c>
      <c r="W14" s="5" t="n">
        <f aca="false">0.06*W6</f>
        <v>390000</v>
      </c>
      <c r="X14" s="5" t="n">
        <f aca="false">0.06*X6</f>
        <v>390000</v>
      </c>
      <c r="Y14" s="5" t="n">
        <f aca="false">0.06*Y6</f>
        <v>390000</v>
      </c>
      <c r="Z14" s="5" t="n">
        <f aca="false">0.06*Z6</f>
        <v>390000</v>
      </c>
      <c r="AA14" s="5" t="n">
        <f aca="false">0.06*AA6</f>
        <v>390000</v>
      </c>
      <c r="AB14" s="5" t="n">
        <f aca="false">0.06*AB6</f>
        <v>390000</v>
      </c>
      <c r="AC14" s="5" t="n">
        <f aca="false">0.06*AC6</f>
        <v>390000</v>
      </c>
      <c r="AD14" s="5" t="n">
        <f aca="false">0.06*AD6</f>
        <v>390000</v>
      </c>
      <c r="AE14" s="5" t="n">
        <f aca="false">0.06*AE6</f>
        <v>390000</v>
      </c>
      <c r="AF14" s="5" t="n">
        <f aca="false">0.06*AF6</f>
        <v>390000</v>
      </c>
      <c r="AG14" s="5" t="n">
        <f aca="false">0.06*AG6</f>
        <v>390000</v>
      </c>
      <c r="AH14" s="5" t="n">
        <f aca="false">0.06*AH6</f>
        <v>390000</v>
      </c>
      <c r="AI14" s="5" t="n">
        <f aca="false">0.06*AI6</f>
        <v>390000</v>
      </c>
      <c r="AJ14" s="5" t="n">
        <f aca="false">0.06*AJ6</f>
        <v>390000</v>
      </c>
      <c r="AK14" s="5" t="n">
        <f aca="false">0.06*AK6</f>
        <v>390000</v>
      </c>
      <c r="AL14" s="5" t="n">
        <f aca="false">0.06*AL6</f>
        <v>390000</v>
      </c>
      <c r="AM14" s="5" t="n">
        <f aca="false">0.06*AM6</f>
        <v>390000</v>
      </c>
      <c r="AN14" s="5" t="n">
        <f aca="false">0.06*AN6</f>
        <v>390000</v>
      </c>
    </row>
    <row r="15" customFormat="false" ht="14.25" hidden="false" customHeight="false" outlineLevel="0" collapsed="false">
      <c r="C15" s="17" t="s">
        <v>60</v>
      </c>
      <c r="D15" s="17"/>
      <c r="E15" s="17" t="n">
        <f aca="false">E13-E14</f>
        <v>3739000</v>
      </c>
      <c r="F15" s="17" t="n">
        <f aca="false">F13-F14</f>
        <v>3739000</v>
      </c>
      <c r="G15" s="17" t="n">
        <f aca="false">G13-G14</f>
        <v>3739000</v>
      </c>
      <c r="H15" s="17" t="n">
        <f aca="false">H13-H14</f>
        <v>3739000</v>
      </c>
      <c r="I15" s="17" t="n">
        <f aca="false">I13-I14</f>
        <v>3739000</v>
      </c>
      <c r="J15" s="17" t="n">
        <f aca="false">J13-J14</f>
        <v>3739000</v>
      </c>
      <c r="K15" s="17" t="n">
        <f aca="false">K13-K14</f>
        <v>3739000</v>
      </c>
      <c r="L15" s="17" t="n">
        <f aca="false">L13-L14</f>
        <v>3739000</v>
      </c>
      <c r="M15" s="17" t="n">
        <f aca="false">M13-M14</f>
        <v>3739000</v>
      </c>
      <c r="N15" s="17" t="n">
        <f aca="false">N13-N14</f>
        <v>3739000</v>
      </c>
      <c r="O15" s="17" t="n">
        <f aca="false">O13-O14</f>
        <v>3739000</v>
      </c>
      <c r="P15" s="17" t="n">
        <f aca="false">P13-P14</f>
        <v>3739000</v>
      </c>
      <c r="Q15" s="17" t="n">
        <f aca="false">Q13-Q14</f>
        <v>3739000</v>
      </c>
      <c r="R15" s="17" t="n">
        <f aca="false">R13-R14</f>
        <v>3739000</v>
      </c>
      <c r="S15" s="17" t="n">
        <f aca="false">S13-S14</f>
        <v>3739000</v>
      </c>
      <c r="T15" s="17" t="n">
        <f aca="false">T13-T14</f>
        <v>3739000</v>
      </c>
      <c r="U15" s="17" t="n">
        <f aca="false">U13-U14</f>
        <v>3739000</v>
      </c>
      <c r="V15" s="17" t="n">
        <f aca="false">V13-V14</f>
        <v>3739000</v>
      </c>
      <c r="W15" s="17" t="n">
        <f aca="false">W13-W14</f>
        <v>3739000</v>
      </c>
      <c r="X15" s="17" t="n">
        <f aca="false">X13-X14</f>
        <v>3739000</v>
      </c>
      <c r="Y15" s="17" t="n">
        <f aca="false">Y13-Y14</f>
        <v>3739000</v>
      </c>
      <c r="Z15" s="17" t="n">
        <f aca="false">Z13-Z14</f>
        <v>3739000</v>
      </c>
      <c r="AA15" s="17" t="n">
        <f aca="false">AA13-AA14</f>
        <v>3739000</v>
      </c>
      <c r="AB15" s="17" t="n">
        <f aca="false">AB13-AB14</f>
        <v>3739000</v>
      </c>
      <c r="AC15" s="17" t="n">
        <f aca="false">AC13-AC14</f>
        <v>3739000</v>
      </c>
      <c r="AD15" s="17" t="n">
        <f aca="false">AD13-AD14</f>
        <v>3739000</v>
      </c>
      <c r="AE15" s="17" t="n">
        <f aca="false">AE13-AE14</f>
        <v>3739000</v>
      </c>
      <c r="AF15" s="17" t="n">
        <f aca="false">AF13-AF14</f>
        <v>3739000</v>
      </c>
      <c r="AG15" s="17" t="n">
        <f aca="false">AG13-AG14</f>
        <v>3739000</v>
      </c>
      <c r="AH15" s="17" t="n">
        <f aca="false">AH13-AH14</f>
        <v>3739000</v>
      </c>
      <c r="AI15" s="17" t="n">
        <f aca="false">AI13-AI14</f>
        <v>3739000</v>
      </c>
      <c r="AJ15" s="17" t="n">
        <f aca="false">AJ13-AJ14</f>
        <v>3739000</v>
      </c>
      <c r="AK15" s="17" t="n">
        <f aca="false">AK13-AK14</f>
        <v>3739000</v>
      </c>
      <c r="AL15" s="17" t="n">
        <f aca="false">AL13-AL14</f>
        <v>3739000</v>
      </c>
      <c r="AM15" s="17" t="n">
        <f aca="false">AM13-AM14</f>
        <v>3739000</v>
      </c>
      <c r="AN15" s="17" t="n">
        <f aca="false">AN13-AN14</f>
        <v>3739000</v>
      </c>
    </row>
    <row r="16" customFormat="false" ht="14.25" hidden="false" customHeight="false" outlineLevel="0" collapsed="false">
      <c r="C16" s="5" t="s">
        <v>61</v>
      </c>
      <c r="D16" s="19" t="n">
        <f aca="false">(-1)*Инвестиции!E22</f>
        <v>-22532000</v>
      </c>
      <c r="E16" s="5" t="n">
        <f aca="false">D16+E15</f>
        <v>-18793000</v>
      </c>
      <c r="F16" s="5" t="n">
        <f aca="false">E16+F15</f>
        <v>-15054000</v>
      </c>
      <c r="G16" s="5" t="n">
        <f aca="false">F16+G15</f>
        <v>-11315000</v>
      </c>
      <c r="H16" s="5" t="n">
        <f aca="false">G16+H15</f>
        <v>-7576000</v>
      </c>
      <c r="I16" s="5" t="n">
        <f aca="false">H16+I15</f>
        <v>-3837000</v>
      </c>
      <c r="J16" s="20" t="n">
        <f aca="false">I16+J15</f>
        <v>-98000</v>
      </c>
      <c r="K16" s="5" t="n">
        <f aca="false">J16+K15</f>
        <v>3641000</v>
      </c>
      <c r="L16" s="5" t="n">
        <f aca="false">K16+L15</f>
        <v>7380000</v>
      </c>
      <c r="M16" s="5" t="n">
        <f aca="false">L16+M15</f>
        <v>11119000</v>
      </c>
      <c r="N16" s="5" t="n">
        <f aca="false">M16+N15</f>
        <v>14858000</v>
      </c>
      <c r="O16" s="5" t="n">
        <f aca="false">N16+O15</f>
        <v>18597000</v>
      </c>
      <c r="P16" s="5" t="n">
        <f aca="false">O16+P15</f>
        <v>22336000</v>
      </c>
      <c r="Q16" s="5" t="n">
        <f aca="false">P16+Q15</f>
        <v>26075000</v>
      </c>
      <c r="R16" s="5" t="n">
        <f aca="false">Q16+R15</f>
        <v>29814000</v>
      </c>
      <c r="S16" s="5" t="n">
        <f aca="false">R16+S15</f>
        <v>33553000</v>
      </c>
      <c r="T16" s="5" t="n">
        <f aca="false">S16+T15</f>
        <v>37292000</v>
      </c>
      <c r="U16" s="5" t="n">
        <f aca="false">T16+U15</f>
        <v>41031000</v>
      </c>
      <c r="V16" s="5" t="n">
        <f aca="false">U16+V15</f>
        <v>44770000</v>
      </c>
      <c r="W16" s="5" t="n">
        <f aca="false">V16+W15</f>
        <v>48509000</v>
      </c>
      <c r="X16" s="5" t="n">
        <f aca="false">W16+X15</f>
        <v>52248000</v>
      </c>
      <c r="Y16" s="5" t="n">
        <f aca="false">X16+Y15</f>
        <v>55987000</v>
      </c>
      <c r="Z16" s="5" t="n">
        <f aca="false">Y16+Z15</f>
        <v>59726000</v>
      </c>
      <c r="AA16" s="5" t="n">
        <f aca="false">Z16+AA15</f>
        <v>63465000</v>
      </c>
      <c r="AB16" s="5" t="n">
        <f aca="false">AA16+AB15</f>
        <v>67204000</v>
      </c>
      <c r="AC16" s="5" t="n">
        <f aca="false">AB16+AC15</f>
        <v>70943000</v>
      </c>
      <c r="AD16" s="5" t="n">
        <f aca="false">AC16+AD15</f>
        <v>74682000</v>
      </c>
      <c r="AE16" s="5" t="n">
        <f aca="false">AD16+AE15</f>
        <v>78421000</v>
      </c>
      <c r="AF16" s="5" t="n">
        <f aca="false">AE16+AF15</f>
        <v>82160000</v>
      </c>
      <c r="AG16" s="5" t="n">
        <f aca="false">AF16+AG15</f>
        <v>85899000</v>
      </c>
      <c r="AH16" s="5" t="n">
        <f aca="false">AG16+AH15</f>
        <v>89638000</v>
      </c>
      <c r="AI16" s="5" t="n">
        <f aca="false">AH16+AI15</f>
        <v>93377000</v>
      </c>
      <c r="AJ16" s="5" t="n">
        <f aca="false">AI16+AJ15</f>
        <v>97116000</v>
      </c>
      <c r="AK16" s="5" t="n">
        <f aca="false">AJ16+AK15</f>
        <v>100855000</v>
      </c>
      <c r="AL16" s="5" t="n">
        <f aca="false">AK16+AL15</f>
        <v>104594000</v>
      </c>
      <c r="AM16" s="5" t="n">
        <f aca="false">AL16+AM15</f>
        <v>108333000</v>
      </c>
      <c r="AN16" s="5" t="n">
        <f aca="false">AM16+AN15</f>
        <v>112072000</v>
      </c>
    </row>
    <row r="18" customFormat="false" ht="14.25" hidden="false" customHeight="false" outlineLevel="0" collapsed="false">
      <c r="C18" s="0" t="s">
        <v>62</v>
      </c>
      <c r="D18" s="21" t="n">
        <f aca="false">E11/(E5*(1-Инвестиции!S17))+5</f>
        <v>2127.10526315789</v>
      </c>
    </row>
    <row r="20" customFormat="false" ht="14.25" hidden="false" customHeight="false" outlineLevel="0" collapsed="false">
      <c r="D20" s="14"/>
    </row>
  </sheetData>
  <conditionalFormatting sqref="A16:AMJ16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LibreOffice/7.3.5.2$Windows_X86_64 LibreOffice_project/184fe81b8c8c30d8b5082578aee2fed2ea847c01</Application>
  <AppVersion>15.0000</AppVersion>
  <Company>SPecialiST RePack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2021-03-30T08:54:57Z</dcterms:created>
  <dc:creator>ASUS</dc:creator>
  <dc:description/>
  <dc:language>ru-RU</dc:language>
  <cp:lastModifiedBy/>
  <dcterms:modified xsi:type="dcterms:W3CDTF">2023-11-08T19:31:56Z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