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ФМ " sheetId="1" r:id="rId5"/>
  </sheets>
  <definedNames/>
  <calcPr/>
</workbook>
</file>

<file path=xl/sharedStrings.xml><?xml version="1.0" encoding="utf-8"?>
<sst xmlns="http://schemas.openxmlformats.org/spreadsheetml/2006/main" count="326" uniqueCount="148">
  <si>
    <t xml:space="preserve">Август </t>
  </si>
  <si>
    <t xml:space="preserve">Сентябрь </t>
  </si>
  <si>
    <t xml:space="preserve">Октябрь </t>
  </si>
  <si>
    <t xml:space="preserve">Ноябрь </t>
  </si>
  <si>
    <t xml:space="preserve">Декабрь </t>
  </si>
  <si>
    <t xml:space="preserve">Январь </t>
  </si>
  <si>
    <t xml:space="preserve">Февраль </t>
  </si>
  <si>
    <t xml:space="preserve">Март </t>
  </si>
  <si>
    <t xml:space="preserve">Апрель </t>
  </si>
  <si>
    <t>Май</t>
  </si>
  <si>
    <t>Июнь</t>
  </si>
  <si>
    <t>Июль</t>
  </si>
  <si>
    <t>Заказы</t>
  </si>
  <si>
    <t>руб</t>
  </si>
  <si>
    <t>шт</t>
  </si>
  <si>
    <t>Кошельки</t>
  </si>
  <si>
    <t>Конверсия заказ-выкуп кошельки</t>
  </si>
  <si>
    <t>Сумки</t>
  </si>
  <si>
    <t>Конверсия заказ-выкуп сумки</t>
  </si>
  <si>
    <t>Бижутерия</t>
  </si>
  <si>
    <t>Конверсия заказ-выкуп бижутерия</t>
  </si>
  <si>
    <t>Игрушки для ванной</t>
  </si>
  <si>
    <t>Конверсия заказ-выкуп игрушки</t>
  </si>
  <si>
    <t xml:space="preserve">Товары </t>
  </si>
  <si>
    <t xml:space="preserve">Конверсия  </t>
  </si>
  <si>
    <t>Текущий товар</t>
  </si>
  <si>
    <t>Топы</t>
  </si>
  <si>
    <t xml:space="preserve">Пароочистители </t>
  </si>
  <si>
    <t xml:space="preserve">Ирригаторы </t>
  </si>
  <si>
    <t>Пижамы</t>
  </si>
  <si>
    <t>Конверсия заказ-выкуп пижамы</t>
  </si>
  <si>
    <t>Брюки</t>
  </si>
  <si>
    <t>Конверсия заказ-выкуп брюки</t>
  </si>
  <si>
    <t>Выручка за год</t>
  </si>
  <si>
    <t>Чиcтая прибыль за год</t>
  </si>
  <si>
    <t>Деньги</t>
  </si>
  <si>
    <t>период —</t>
  </si>
  <si>
    <t>год</t>
  </si>
  <si>
    <t>Отвеств.</t>
  </si>
  <si>
    <t>1. Выручка (продажи на вб)</t>
  </si>
  <si>
    <t>коэффициент сезонности</t>
  </si>
  <si>
    <t>Выручка WB</t>
  </si>
  <si>
    <t>ВОРОНКА ПРОДАЖ</t>
  </si>
  <si>
    <t>WB</t>
  </si>
  <si>
    <t>Полученные заказы</t>
  </si>
  <si>
    <t>Процент роста/снижения заказов</t>
  </si>
  <si>
    <t>Оплаченные заявки</t>
  </si>
  <si>
    <t xml:space="preserve">Средний чек </t>
  </si>
  <si>
    <t>Рост среднего чека</t>
  </si>
  <si>
    <t xml:space="preserve">Товарные группы </t>
  </si>
  <si>
    <t>Продажа итого шт</t>
  </si>
  <si>
    <t xml:space="preserve">Текущий товар </t>
  </si>
  <si>
    <t>Продажа, шт</t>
  </si>
  <si>
    <t xml:space="preserve">Топы </t>
  </si>
  <si>
    <t xml:space="preserve">Переменные расходы </t>
  </si>
  <si>
    <t>Себестоимость</t>
  </si>
  <si>
    <t>Себестоимость единицы</t>
  </si>
  <si>
    <t>Рост себеса</t>
  </si>
  <si>
    <t>Вознаграждение маркетплейса</t>
  </si>
  <si>
    <t>Логистика маркетплейса</t>
  </si>
  <si>
    <t>Логистика единицы</t>
  </si>
  <si>
    <t>Рост логистики</t>
  </si>
  <si>
    <t>Маржинальная прибыль, руб.</t>
  </si>
  <si>
    <t>Маржинальность, %</t>
  </si>
  <si>
    <t xml:space="preserve">Смарт-часы </t>
  </si>
  <si>
    <t>Ирригаторы</t>
  </si>
  <si>
    <t>Маржинальная прибыль</t>
  </si>
  <si>
    <t>Рентабельность по маржинальной прибыли, %</t>
  </si>
  <si>
    <t>Общепроизводственные расходы</t>
  </si>
  <si>
    <t>Хранение</t>
  </si>
  <si>
    <t>Хранение за ед.</t>
  </si>
  <si>
    <t>Рост стоимость хранения</t>
  </si>
  <si>
    <t>Софт</t>
  </si>
  <si>
    <t>Валовая прибыль</t>
  </si>
  <si>
    <t>Рентабельность по валовой прибыли, %</t>
  </si>
  <si>
    <t>Косвенные расходы</t>
  </si>
  <si>
    <t>Косвенные  административные</t>
  </si>
  <si>
    <t xml:space="preserve">ЗП собсвтенника </t>
  </si>
  <si>
    <t>РКО</t>
  </si>
  <si>
    <t>ЗП администрация</t>
  </si>
  <si>
    <t>Косвенные  коммерческие</t>
  </si>
  <si>
    <t>ЗП коммерческого персонала фикс</t>
  </si>
  <si>
    <t>ЗП коммерческого персонала флекс</t>
  </si>
  <si>
    <t>Расходы на рекламу</t>
  </si>
  <si>
    <t xml:space="preserve">Внешняя реклама </t>
  </si>
  <si>
    <t>Операционная прибыль (EBITDA)</t>
  </si>
  <si>
    <t>Рентабельность по операционной прибыли, %</t>
  </si>
  <si>
    <t xml:space="preserve">Налоги </t>
  </si>
  <si>
    <t>Кредиты % (данные с фин. деятельности)</t>
  </si>
  <si>
    <t>Займ %</t>
  </si>
  <si>
    <t>Чистая прибыль</t>
  </si>
  <si>
    <t xml:space="preserve"> </t>
  </si>
  <si>
    <t>Рентабельность по чистой прибыли, %</t>
  </si>
  <si>
    <t>ЧП накопленным итогом</t>
  </si>
  <si>
    <t>Вывод средств собственнику, %</t>
  </si>
  <si>
    <t>Сумма выводимых средств</t>
  </si>
  <si>
    <t>Прибыль, остающаяся в распоряжении компании</t>
  </si>
  <si>
    <t>Накопленная прибыль</t>
  </si>
  <si>
    <t>2. Финансовая деятельность</t>
  </si>
  <si>
    <t>Кредит</t>
  </si>
  <si>
    <t>Задолженность на начало кредита</t>
  </si>
  <si>
    <t>Получение кредита</t>
  </si>
  <si>
    <t>Оплата кредита(тело кредита)</t>
  </si>
  <si>
    <t>Задолженность на конец периода</t>
  </si>
  <si>
    <t>Процент по кредиту</t>
  </si>
  <si>
    <t>задолженность по займу на начало периода</t>
  </si>
  <si>
    <t>задолженность на конец периода</t>
  </si>
  <si>
    <t>займ оплата ОД</t>
  </si>
  <si>
    <t>займ оплата %</t>
  </si>
  <si>
    <t>Дивиденды накопленным итогом</t>
  </si>
  <si>
    <t>Дивиденды за месяц</t>
  </si>
  <si>
    <t>3. Инвестиционная деятельность</t>
  </si>
  <si>
    <t>Фонд на развитие нового направления с ЧП</t>
  </si>
  <si>
    <t>4. Оборотный капитал</t>
  </si>
  <si>
    <t>Изменение оборотного капитала</t>
  </si>
  <si>
    <t>Запасы сырье+упаковка</t>
  </si>
  <si>
    <t>Период оборота запасов, дн</t>
  </si>
  <si>
    <t>Запасы на начало месяца</t>
  </si>
  <si>
    <t>Запасы на конец месяца</t>
  </si>
  <si>
    <t>Изменение запасов</t>
  </si>
  <si>
    <t>Дебиторская задолженность покупателей WB</t>
  </si>
  <si>
    <t>Период оборота ДЗ, дн</t>
  </si>
  <si>
    <t>ДЗ на начало месяца</t>
  </si>
  <si>
    <t>ДЗ на конец месяца</t>
  </si>
  <si>
    <t>Изменение ДЗ</t>
  </si>
  <si>
    <t>5.ДДС</t>
  </si>
  <si>
    <t>Деньги на начало месяца</t>
  </si>
  <si>
    <t>Денежный поток по операционной деятельности</t>
  </si>
  <si>
    <t>Денежный поток по финансовой деятельности</t>
  </si>
  <si>
    <t>Денежный поток по инвестиционной деятельности</t>
  </si>
  <si>
    <t>Чистый денежный поток</t>
  </si>
  <si>
    <t>Деньги на конец месяца</t>
  </si>
  <si>
    <t>6. Баланс</t>
  </si>
  <si>
    <t>Активы</t>
  </si>
  <si>
    <t>ОС</t>
  </si>
  <si>
    <t>Запасы</t>
  </si>
  <si>
    <t>ДЗ</t>
  </si>
  <si>
    <t>Пассивы</t>
  </si>
  <si>
    <t>Собственный капитал</t>
  </si>
  <si>
    <t>Прибыль текущего периода</t>
  </si>
  <si>
    <t>Прибыль прошлых лет</t>
  </si>
  <si>
    <t>Дивиденды</t>
  </si>
  <si>
    <t>Обязательства</t>
  </si>
  <si>
    <t>Кредиты и займы</t>
  </si>
  <si>
    <t>Кредиторская задолженность</t>
  </si>
  <si>
    <t>ROE (Рентабельность собственного капитала) годовая</t>
  </si>
  <si>
    <t>ROA</t>
  </si>
  <si>
    <t>ТБУ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</si>
</sst>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[$р.-419]#,##0"/>
    <numFmt numFmtId="166" formatCode="0.0%"/>
  </numFmts>
  <fonts count="34">
    <font>
      <sz val="10.0"/>
      <color rgb="FF000000"/>
      <name val="Arial"/>
      <scheme val="minor"/>
    </font>
    <font>
      <color theme="1"/>
      <name val="Arial"/>
      <scheme val="minor"/>
    </font>
    <font>
      <b/>
      <color rgb="FFFF0000"/>
      <name val="Arial"/>
    </font>
    <font>
      <color theme="1"/>
      <name val="Arial"/>
    </font>
    <font>
      <b/>
      <color theme="1"/>
      <name val="Arial"/>
      <scheme val="minor"/>
    </font>
    <font>
      <b/>
      <sz val="12.0"/>
      <color rgb="FF000000"/>
      <name val="Arial"/>
    </font>
    <font>
      <b/>
      <color theme="1"/>
      <name val="Arial"/>
    </font>
    <font>
      <sz val="9.0"/>
      <color rgb="FF000000"/>
      <name val="&quot;Google Sans Mono&quot;"/>
    </font>
    <font>
      <b/>
      <sz val="9.0"/>
      <color rgb="FF000000"/>
      <name val="&quot;Google Sans Mono&quot;"/>
    </font>
    <font>
      <b/>
      <sz val="10.0"/>
      <color theme="1"/>
      <name val="Arial"/>
    </font>
    <font>
      <b/>
      <color rgb="FF000000"/>
      <name val="Arial"/>
    </font>
    <font>
      <sz val="10.0"/>
      <color theme="1"/>
      <name val="Arial"/>
      <scheme val="minor"/>
    </font>
    <font>
      <sz val="10.0"/>
      <color theme="1"/>
      <name val="Arial"/>
    </font>
    <font>
      <b/>
      <sz val="10.0"/>
      <color theme="1"/>
      <name val="Arial"/>
      <scheme val="minor"/>
    </font>
    <font>
      <i/>
      <sz val="8.0"/>
      <color theme="1"/>
      <name val="Arial"/>
    </font>
    <font>
      <i/>
      <sz val="10.0"/>
      <color theme="1"/>
      <name val="Arial"/>
    </font>
    <font>
      <i/>
      <sz val="10.0"/>
      <color theme="1"/>
      <name val="Arial"/>
      <scheme val="minor"/>
    </font>
    <font>
      <b/>
      <i/>
      <sz val="10.0"/>
      <color theme="1"/>
      <name val="Arial"/>
      <scheme val="minor"/>
    </font>
    <font>
      <b/>
      <sz val="12.0"/>
      <color rgb="FF000000"/>
      <name val="Arial"/>
      <scheme val="minor"/>
    </font>
    <font>
      <b/>
      <i/>
      <sz val="8.0"/>
      <color rgb="FF000000"/>
      <name val="Arial"/>
    </font>
    <font>
      <b/>
      <color rgb="FF000000"/>
      <name val="Arial"/>
      <scheme val="minor"/>
    </font>
    <font>
      <b/>
      <i/>
      <sz val="8.0"/>
      <color theme="1"/>
      <name val="Arial"/>
    </font>
    <font>
      <b/>
      <i/>
      <sz val="10.0"/>
      <color theme="1"/>
      <name val="Arial"/>
    </font>
    <font>
      <i/>
      <color theme="1"/>
      <name val="Arial"/>
    </font>
    <font>
      <sz val="12.0"/>
      <color rgb="FF000000"/>
      <name val="Arial"/>
    </font>
    <font>
      <i/>
      <sz val="8.0"/>
      <color theme="1"/>
      <name val="Arial"/>
      <scheme val="minor"/>
    </font>
    <font>
      <b/>
      <sz val="8.0"/>
      <color rgb="FF000000"/>
      <name val="Arial"/>
    </font>
    <font>
      <sz val="8.0"/>
      <color rgb="FF000000"/>
      <name val="Arial"/>
    </font>
    <font>
      <sz val="8.0"/>
      <color rgb="FF000000"/>
      <name val="Arial"/>
      <scheme val="minor"/>
    </font>
    <font>
      <b/>
      <sz val="12.0"/>
      <color theme="1"/>
      <name val="Arial"/>
      <scheme val="minor"/>
    </font>
    <font>
      <sz val="8.0"/>
      <color theme="1"/>
      <name val="Arial"/>
    </font>
    <font>
      <sz val="8.0"/>
      <color theme="1"/>
      <name val="Arial"/>
      <scheme val="minor"/>
    </font>
    <font>
      <b/>
      <sz val="12.0"/>
      <color theme="1"/>
      <name val="Arial"/>
    </font>
    <font>
      <b/>
      <i/>
      <sz val="12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12">
    <border/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3" xfId="0" applyAlignment="1" applyFill="1" applyFont="1" applyNumberFormat="1">
      <alignment horizontal="left" readingOrder="0" shrinkToFit="0" vertical="top" wrapText="1"/>
    </xf>
    <xf borderId="0" fillId="2" fontId="3" numFmtId="0" xfId="0" applyAlignment="1" applyFill="1" applyFont="1">
      <alignment vertical="bottom"/>
    </xf>
    <xf borderId="0" fillId="2" fontId="1" numFmtId="0" xfId="0" applyAlignment="1" applyFill="1" applyFont="1">
      <alignment readingOrder="0" shrinkToFit="0" wrapText="1"/>
    </xf>
    <xf borderId="0" fillId="2" fontId="3" numFmtId="0" xfId="0" applyAlignment="1" applyFill="1" applyFont="1">
      <alignment horizontal="right" readingOrder="0" shrinkToFit="0" vertical="top" wrapText="1"/>
    </xf>
    <xf borderId="0" fillId="2" fontId="4" numFmtId="3" xfId="0" applyAlignment="1" applyFill="1" applyFont="1" applyNumberFormat="1">
      <alignment horizontal="right" readingOrder="0" shrinkToFit="0" vertical="top" wrapText="1"/>
    </xf>
    <xf borderId="0" fillId="3" fontId="5" numFmtId="3" xfId="0" applyAlignment="1" applyFill="1" applyFont="1" applyNumberFormat="1">
      <alignment readingOrder="0" shrinkToFit="0" wrapText="1"/>
    </xf>
    <xf borderId="1" fillId="2" fontId="3" numFmtId="0" xfId="0" applyAlignment="1" applyBorder="1" applyFill="1" applyFont="1">
      <alignment readingOrder="0" vertical="bottom"/>
    </xf>
    <xf borderId="0" fillId="3" fontId="1" numFmtId="3" xfId="0" applyAlignment="1" applyFill="1" applyFont="1" applyNumberFormat="1">
      <alignment readingOrder="0" shrinkToFit="0" wrapText="1"/>
    </xf>
    <xf borderId="0" fillId="3" fontId="3" numFmtId="3" xfId="0" applyAlignment="1" applyFill="1" applyFont="1" applyNumberFormat="1">
      <alignment vertical="bottom"/>
    </xf>
    <xf borderId="0" fillId="2" fontId="3" numFmtId="0" xfId="0" applyAlignment="1" applyFill="1" applyFont="1">
      <alignment readingOrder="0" vertical="bottom"/>
    </xf>
    <xf borderId="0" fillId="0" fontId="1" numFmtId="0" xfId="0" applyAlignment="1" applyFont="1">
      <alignment readingOrder="0" shrinkToFit="0" wrapText="1"/>
    </xf>
    <xf borderId="0" fillId="2" fontId="3" numFmtId="3" xfId="0" applyAlignment="1" applyFill="1" applyFont="1" applyNumberFormat="1">
      <alignment vertical="bottom"/>
    </xf>
    <xf borderId="2" fillId="2" fontId="2" numFmtId="3" xfId="0" applyAlignment="1" applyBorder="1" applyFill="1" applyFont="1" applyNumberFormat="1">
      <alignment horizontal="left" readingOrder="0" shrinkToFit="0" vertical="top" wrapText="1"/>
    </xf>
    <xf borderId="1" fillId="0" fontId="1" numFmtId="3" xfId="0" applyAlignment="1" applyBorder="1" applyFont="1" applyNumberFormat="1">
      <alignment readingOrder="0" shrinkToFit="0" wrapText="1"/>
    </xf>
    <xf borderId="1" fillId="2" fontId="3" numFmtId="3" xfId="0" applyAlignment="1" applyBorder="1" applyFill="1" applyFont="1" applyNumberFormat="1">
      <alignment vertical="bottom"/>
    </xf>
    <xf borderId="3" fillId="2" fontId="3" numFmtId="3" xfId="0" applyAlignment="1" applyBorder="1" applyFill="1" applyFont="1" applyNumberFormat="1">
      <alignment vertical="bottom"/>
    </xf>
    <xf borderId="4" fillId="2" fontId="6" numFmtId="3" xfId="0" applyAlignment="1" applyBorder="1" applyFill="1" applyFont="1" applyNumberFormat="1">
      <alignment horizontal="left" readingOrder="0" shrinkToFit="0" vertical="top" wrapText="1"/>
    </xf>
    <xf borderId="0" fillId="0" fontId="3" numFmtId="3" xfId="0" applyAlignment="1" applyFont="1" applyNumberFormat="1">
      <alignment readingOrder="0" vertical="bottom"/>
    </xf>
    <xf borderId="5" fillId="0" fontId="3" numFmtId="3" xfId="0" applyAlignment="1" applyBorder="1" applyFont="1" applyNumberFormat="1">
      <alignment readingOrder="0" vertical="bottom"/>
    </xf>
    <xf borderId="6" fillId="2" fontId="6" numFmtId="3" xfId="0" applyAlignment="1" applyBorder="1" applyFill="1" applyFont="1" applyNumberFormat="1">
      <alignment horizontal="left" readingOrder="0" shrinkToFit="0" vertical="top" wrapText="1"/>
    </xf>
    <xf borderId="7" fillId="2" fontId="3" numFmtId="0" xfId="0" applyAlignment="1" applyBorder="1" applyFill="1" applyFont="1">
      <alignment vertical="bottom"/>
    </xf>
    <xf borderId="7" fillId="2" fontId="1" numFmtId="0" xfId="0" applyAlignment="1" applyBorder="1" applyFill="1" applyFont="1">
      <alignment readingOrder="0" shrinkToFit="0" wrapText="1"/>
    </xf>
    <xf borderId="7" fillId="4" fontId="3" numFmtId="9" xfId="0" applyAlignment="1" applyBorder="1" applyFill="1" applyFont="1" applyNumberFormat="1">
      <alignment readingOrder="0" vertical="bottom"/>
    </xf>
    <xf borderId="1" fillId="0" fontId="1" numFmtId="1" xfId="0" applyAlignment="1" applyBorder="1" applyFont="1" applyNumberFormat="1">
      <alignment readingOrder="0" shrinkToFit="0" wrapText="1"/>
    </xf>
    <xf borderId="1" fillId="2" fontId="7" numFmtId="1" xfId="0" applyBorder="1" applyFill="1" applyFont="1" applyNumberFormat="1"/>
    <xf borderId="3" fillId="2" fontId="7" numFmtId="1" xfId="0" applyBorder="1" applyFill="1" applyFont="1" applyNumberFormat="1"/>
    <xf borderId="7" fillId="4" fontId="3" numFmtId="10" xfId="0" applyAlignment="1" applyBorder="1" applyFill="1" applyFont="1" applyNumberFormat="1">
      <alignment readingOrder="0" vertical="bottom"/>
    </xf>
    <xf borderId="1" fillId="0" fontId="4" numFmtId="1" xfId="0" applyAlignment="1" applyBorder="1" applyFont="1" applyNumberFormat="1">
      <alignment readingOrder="0" shrinkToFit="0" wrapText="1"/>
    </xf>
    <xf borderId="1" fillId="2" fontId="8" numFmtId="1" xfId="0" applyBorder="1" applyFill="1" applyFont="1" applyNumberFormat="1"/>
    <xf borderId="0" fillId="2" fontId="4" numFmtId="0" xfId="0" applyAlignment="1" applyFill="1" applyFont="1">
      <alignment readingOrder="0" shrinkToFit="0" wrapText="1"/>
    </xf>
    <xf borderId="7" fillId="2" fontId="4" numFmtId="0" xfId="0" applyAlignment="1" applyBorder="1" applyFill="1" applyFont="1">
      <alignment readingOrder="0" shrinkToFit="0" wrapText="1"/>
    </xf>
    <xf borderId="7" fillId="0" fontId="6" numFmtId="10" xfId="0" applyAlignment="1" applyBorder="1" applyFont="1" applyNumberFormat="1">
      <alignment readingOrder="0" vertical="bottom"/>
    </xf>
    <xf borderId="0" fillId="2" fontId="1" numFmtId="0" xfId="0" applyAlignment="1" applyFill="1" applyFont="1">
      <alignment readingOrder="0"/>
    </xf>
    <xf borderId="2" fillId="2" fontId="2" numFmtId="3" xfId="0" applyAlignment="1" applyBorder="1" applyFill="1" applyFont="1" applyNumberFormat="1">
      <alignment horizontal="left" readingOrder="0" shrinkToFit="0" vertical="top" wrapText="1"/>
    </xf>
    <xf borderId="0" fillId="2" fontId="6" numFmtId="3" xfId="0" applyAlignment="1" applyFill="1" applyFont="1" applyNumberFormat="1">
      <alignment horizontal="left" readingOrder="0" shrinkToFit="0" vertical="top" wrapText="1"/>
    </xf>
    <xf borderId="0" fillId="0" fontId="1" numFmtId="1" xfId="0" applyAlignment="1" applyFont="1" applyNumberFormat="1">
      <alignment readingOrder="0" shrinkToFit="0" wrapText="1"/>
    </xf>
    <xf borderId="0" fillId="2" fontId="7" numFmtId="1" xfId="0" applyFill="1" applyFont="1" applyNumberFormat="1"/>
    <xf borderId="4" fillId="2" fontId="2" numFmtId="3" xfId="0" applyAlignment="1" applyBorder="1" applyFill="1" applyFont="1" applyNumberFormat="1">
      <alignment horizontal="left" readingOrder="0" shrinkToFit="0" vertical="top" wrapText="1"/>
    </xf>
    <xf borderId="0" fillId="4" fontId="3" numFmtId="10" xfId="0" applyAlignment="1" applyFill="1" applyFont="1" applyNumberFormat="1">
      <alignment readingOrder="0" vertical="bottom"/>
    </xf>
    <xf borderId="0" fillId="2" fontId="9" numFmtId="3" xfId="0" applyAlignment="1" applyFill="1" applyFont="1" applyNumberFormat="1">
      <alignment horizontal="right" readingOrder="0" shrinkToFit="0" vertical="bottom" wrapText="1"/>
    </xf>
    <xf borderId="0" fillId="2" fontId="3" numFmtId="3" xfId="0" applyAlignment="1" applyFill="1" applyFont="1" applyNumberFormat="1">
      <alignment horizontal="right" shrinkToFit="0" vertical="top" wrapText="1"/>
    </xf>
    <xf borderId="0" fillId="2" fontId="10" numFmtId="3" xfId="0" applyAlignment="1" applyFill="1" applyFont="1" applyNumberFormat="1">
      <alignment horizontal="left" readingOrder="0" shrinkToFit="0" vertical="top" wrapText="1"/>
    </xf>
    <xf borderId="0" fillId="2" fontId="7" numFmtId="10" xfId="0" applyFill="1" applyFont="1" applyNumberFormat="1"/>
    <xf borderId="0" fillId="2" fontId="3" numFmtId="10" xfId="0" applyAlignment="1" applyFill="1" applyFont="1" applyNumberFormat="1">
      <alignment vertical="bottom"/>
    </xf>
    <xf borderId="8" fillId="2" fontId="9" numFmtId="3" xfId="0" applyAlignment="1" applyBorder="1" applyFill="1" applyFont="1" applyNumberFormat="1">
      <alignment horizontal="right" readingOrder="0" shrinkToFit="0" vertical="bottom" wrapText="1"/>
    </xf>
    <xf borderId="0" fillId="2" fontId="3" numFmtId="3" xfId="0" applyAlignment="1" applyFill="1" applyFont="1" applyNumberFormat="1">
      <alignment horizontal="right" readingOrder="0" shrinkToFit="0" vertical="top" wrapText="1"/>
    </xf>
    <xf borderId="0" fillId="2" fontId="11" numFmtId="0" xfId="0" applyFill="1" applyFont="1"/>
    <xf borderId="0" fillId="2" fontId="9" numFmtId="3" xfId="0" applyAlignment="1" applyFill="1" applyFont="1" applyNumberFormat="1">
      <alignment horizontal="left" shrinkToFit="0" vertical="top" wrapText="1"/>
    </xf>
    <xf borderId="0" fillId="3" fontId="9" numFmtId="3" xfId="0" applyAlignment="1" applyFill="1" applyFont="1" applyNumberFormat="1">
      <alignment horizontal="right" shrinkToFit="0" vertical="top" wrapText="1"/>
    </xf>
    <xf borderId="0" fillId="2" fontId="12" numFmtId="3" xfId="0" applyAlignment="1" applyFill="1" applyFont="1" applyNumberFormat="1">
      <alignment horizontal="right" vertical="bottom"/>
    </xf>
    <xf borderId="0" fillId="2" fontId="12" numFmtId="10" xfId="0" applyAlignment="1" applyFill="1" applyFont="1" applyNumberFormat="1">
      <alignment horizontal="right" vertical="bottom"/>
    </xf>
    <xf borderId="0" fillId="2" fontId="12" numFmtId="3" xfId="0" applyAlignment="1" applyFill="1" applyFont="1" applyNumberFormat="1">
      <alignment horizontal="right" shrinkToFit="0" vertical="top" wrapText="1"/>
    </xf>
    <xf borderId="0" fillId="2" fontId="13" numFmtId="3" xfId="0" applyAlignment="1" applyFill="1" applyFont="1" applyNumberFormat="1">
      <alignment horizontal="right" readingOrder="0" shrinkToFit="0" vertical="top" wrapText="1"/>
    </xf>
    <xf borderId="0" fillId="2" fontId="9" numFmtId="3" xfId="0" applyAlignment="1" applyFill="1" applyFont="1" applyNumberFormat="1">
      <alignment horizontal="left" readingOrder="0" shrinkToFit="0" vertical="top" wrapText="1"/>
    </xf>
    <xf borderId="0" fillId="2" fontId="12" numFmtId="0" xfId="0" applyAlignment="1" applyFill="1" applyFont="1">
      <alignment shrinkToFit="0" vertical="top" wrapText="1"/>
    </xf>
    <xf borderId="0" fillId="2" fontId="3" numFmtId="0" xfId="0" applyAlignment="1" applyFill="1" applyFont="1">
      <alignment shrinkToFit="0" vertical="top" wrapText="1"/>
    </xf>
    <xf borderId="0" fillId="2" fontId="3" numFmtId="0" xfId="0" applyAlignment="1" applyFill="1" applyFont="1">
      <alignment horizontal="right" shrinkToFit="0" vertical="top" wrapText="1"/>
    </xf>
    <xf borderId="0" fillId="2" fontId="14" numFmtId="0" xfId="0" applyAlignment="1" applyFill="1" applyFont="1">
      <alignment horizontal="right" shrinkToFit="0" vertical="top" wrapText="1"/>
    </xf>
    <xf borderId="0" fillId="2" fontId="15" numFmtId="0" xfId="0" applyAlignment="1" applyFill="1" applyFont="1">
      <alignment shrinkToFit="0" vertical="top" wrapText="1"/>
    </xf>
    <xf borderId="0" fillId="2" fontId="12" numFmtId="0" xfId="0" applyAlignment="1" applyFill="1" applyFont="1">
      <alignment readingOrder="0" shrinkToFit="0" vertical="top" wrapText="1"/>
    </xf>
    <xf borderId="0" fillId="2" fontId="15" numFmtId="0" xfId="0" applyAlignment="1" applyFill="1" applyFont="1">
      <alignment horizontal="right" shrinkToFit="0" vertical="top" wrapText="1"/>
    </xf>
    <xf borderId="0" fillId="2" fontId="16" numFmtId="3" xfId="0" applyFill="1" applyFont="1" applyNumberFormat="1"/>
    <xf borderId="0" fillId="2" fontId="17" numFmtId="3" xfId="0" applyAlignment="1" applyFill="1" applyFont="1" applyNumberFormat="1">
      <alignment horizontal="right" readingOrder="0" shrinkToFit="0" vertical="top" wrapText="1"/>
    </xf>
    <xf borderId="0" fillId="2" fontId="15" numFmtId="0" xfId="0" applyAlignment="1" applyFill="1" applyFont="1">
      <alignment horizontal="right" readingOrder="0" shrinkToFit="0" vertical="top" wrapText="1"/>
    </xf>
    <xf borderId="0" fillId="3" fontId="5" numFmtId="3" xfId="0" applyAlignment="1" applyFill="1" applyFont="1" applyNumberFormat="1">
      <alignment shrinkToFit="0" wrapText="1"/>
    </xf>
    <xf borderId="9" fillId="3" fontId="5" numFmtId="3" xfId="0" applyAlignment="1" applyBorder="1" applyFill="1" applyFont="1" applyNumberFormat="1">
      <alignment horizontal="right" readingOrder="0" shrinkToFit="0" wrapText="1"/>
    </xf>
    <xf borderId="0" fillId="3" fontId="5" numFmtId="3" xfId="0" applyAlignment="1" applyFill="1" applyFont="1" applyNumberFormat="1">
      <alignment horizontal="right" shrinkToFit="0" wrapText="1"/>
    </xf>
    <xf borderId="0" fillId="3" fontId="18" numFmtId="3" xfId="0" applyAlignment="1" applyFill="1" applyFont="1" applyNumberFormat="1">
      <alignment horizontal="right" readingOrder="0" shrinkToFit="0" vertical="top" wrapText="1"/>
    </xf>
    <xf borderId="0" fillId="0" fontId="10" numFmtId="3" xfId="0" applyAlignment="1" applyFont="1" applyNumberFormat="1">
      <alignment shrinkToFit="0" vertical="top" wrapText="1"/>
    </xf>
    <xf borderId="0" fillId="0" fontId="10" numFmtId="3" xfId="0" applyAlignment="1" applyFont="1" applyNumberFormat="1">
      <alignment readingOrder="0" shrinkToFit="0" vertical="top" wrapText="1"/>
    </xf>
    <xf borderId="0" fillId="0" fontId="10" numFmtId="3" xfId="0" applyAlignment="1" applyFont="1" applyNumberFormat="1">
      <alignment horizontal="right" shrinkToFit="0" vertical="top" wrapText="1"/>
    </xf>
    <xf borderId="10" fillId="0" fontId="19" numFmtId="3" xfId="0" applyAlignment="1" applyBorder="1" applyFont="1" applyNumberFormat="1">
      <alignment horizontal="right" shrinkToFit="0" vertical="top" wrapText="1"/>
    </xf>
    <xf borderId="0" fillId="0" fontId="10" numFmtId="4" xfId="0" applyAlignment="1" applyFont="1" applyNumberFormat="1">
      <alignment horizontal="right" readingOrder="0" shrinkToFit="0" vertical="top" wrapText="1"/>
    </xf>
    <xf borderId="0" fillId="0" fontId="10" numFmtId="164" xfId="0" applyAlignment="1" applyFont="1" applyNumberFormat="1">
      <alignment horizontal="right" readingOrder="0" shrinkToFit="0" vertical="top" wrapText="1"/>
    </xf>
    <xf borderId="0" fillId="0" fontId="20" numFmtId="3" xfId="0" applyAlignment="1" applyFont="1" applyNumberFormat="1">
      <alignment horizontal="right" readingOrder="0" shrinkToFit="0" vertical="top" wrapText="1"/>
    </xf>
    <xf borderId="0" fillId="5" fontId="10" numFmtId="3" xfId="0" applyAlignment="1" applyFill="1" applyFont="1" applyNumberFormat="1">
      <alignment shrinkToFit="0" vertical="top" wrapText="1"/>
    </xf>
    <xf borderId="0" fillId="5" fontId="10" numFmtId="3" xfId="0" applyAlignment="1" applyFill="1" applyFont="1" applyNumberFormat="1">
      <alignment readingOrder="0" shrinkToFit="0" vertical="top" wrapText="1"/>
    </xf>
    <xf borderId="0" fillId="5" fontId="10" numFmtId="3" xfId="0" applyAlignment="1" applyFill="1" applyFont="1" applyNumberFormat="1">
      <alignment horizontal="right" shrinkToFit="0" vertical="top" wrapText="1"/>
    </xf>
    <xf borderId="10" fillId="5" fontId="19" numFmtId="3" xfId="0" applyAlignment="1" applyBorder="1" applyFill="1" applyFont="1" applyNumberFormat="1">
      <alignment horizontal="right" shrinkToFit="0" vertical="top" wrapText="1"/>
    </xf>
    <xf borderId="0" fillId="5" fontId="20" numFmtId="3" xfId="0" applyAlignment="1" applyFill="1" applyFont="1" applyNumberFormat="1">
      <alignment horizontal="right" readingOrder="0" shrinkToFit="0" vertical="top" wrapText="1"/>
    </xf>
    <xf borderId="0" fillId="0" fontId="6" numFmtId="3" xfId="0" applyAlignment="1" applyFont="1" applyNumberFormat="1">
      <alignment shrinkToFit="0" vertical="top" wrapText="1"/>
    </xf>
    <xf borderId="0" fillId="0" fontId="6" numFmtId="3" xfId="0" applyAlignment="1" applyFont="1" applyNumberFormat="1">
      <alignment readingOrder="0" shrinkToFit="0" vertical="top" wrapText="1"/>
    </xf>
    <xf borderId="0" fillId="0" fontId="6" numFmtId="3" xfId="0" applyAlignment="1" applyFont="1" applyNumberFormat="1">
      <alignment horizontal="right" shrinkToFit="0" vertical="top" wrapText="1"/>
    </xf>
    <xf borderId="10" fillId="0" fontId="21" numFmtId="3" xfId="0" applyAlignment="1" applyBorder="1" applyFont="1" applyNumberFormat="1">
      <alignment horizontal="right" readingOrder="0" shrinkToFit="0" vertical="top" wrapText="1"/>
    </xf>
    <xf borderId="0" fillId="0" fontId="4" numFmtId="3" xfId="0" applyAlignment="1" applyFont="1" applyNumberFormat="1">
      <alignment horizontal="right" readingOrder="0" shrinkToFit="0" vertical="top" wrapText="1"/>
    </xf>
    <xf borderId="0" fillId="6" fontId="6" numFmtId="3" xfId="0" applyAlignment="1" applyFill="1" applyFont="1" applyNumberFormat="1">
      <alignment shrinkToFit="0" vertical="top" wrapText="1"/>
    </xf>
    <xf borderId="0" fillId="6" fontId="6" numFmtId="3" xfId="0" applyAlignment="1" applyFill="1" applyFont="1" applyNumberFormat="1">
      <alignment readingOrder="0" shrinkToFit="0" vertical="top" wrapText="1"/>
    </xf>
    <xf borderId="0" fillId="6" fontId="6" numFmtId="3" xfId="0" applyAlignment="1" applyFill="1" applyFont="1" applyNumberFormat="1">
      <alignment horizontal="right" shrinkToFit="0" vertical="top" wrapText="1"/>
    </xf>
    <xf borderId="10" fillId="6" fontId="21" numFmtId="3" xfId="0" applyAlignment="1" applyBorder="1" applyFill="1" applyFont="1" applyNumberFormat="1">
      <alignment horizontal="right" readingOrder="0" shrinkToFit="0" vertical="top" wrapText="1"/>
    </xf>
    <xf borderId="0" fillId="6" fontId="4" numFmtId="3" xfId="0" applyAlignment="1" applyFill="1" applyFont="1" applyNumberFormat="1">
      <alignment horizontal="right" readingOrder="0" shrinkToFit="0" vertical="top" wrapText="1"/>
    </xf>
    <xf borderId="0" fillId="7" fontId="6" numFmtId="3" xfId="0" applyAlignment="1" applyFill="1" applyFont="1" applyNumberFormat="1">
      <alignment shrinkToFit="0" vertical="top" wrapText="1"/>
    </xf>
    <xf borderId="0" fillId="7" fontId="6" numFmtId="3" xfId="0" applyAlignment="1" applyFill="1" applyFont="1" applyNumberFormat="1">
      <alignment horizontal="center" readingOrder="0" shrinkToFit="0" vertical="center" wrapText="1"/>
    </xf>
    <xf borderId="0" fillId="7" fontId="6" numFmtId="3" xfId="0" applyAlignment="1" applyFill="1" applyFont="1" applyNumberFormat="1">
      <alignment horizontal="right" shrinkToFit="0" vertical="top" wrapText="1"/>
    </xf>
    <xf borderId="10" fillId="6" fontId="5" numFmtId="3" xfId="0" applyAlignment="1" applyBorder="1" applyFill="1" applyFont="1" applyNumberFormat="1">
      <alignment horizontal="right" readingOrder="0" shrinkToFit="0" wrapText="1"/>
    </xf>
    <xf borderId="0" fillId="7" fontId="4" numFmtId="3" xfId="0" applyAlignment="1" applyFill="1" applyFont="1" applyNumberFormat="1">
      <alignment horizontal="right" readingOrder="0" shrinkToFit="0" vertical="top" wrapText="1"/>
    </xf>
    <xf borderId="10" fillId="7" fontId="22" numFmtId="3" xfId="0" applyAlignment="1" applyBorder="1" applyFill="1" applyFont="1" applyNumberFormat="1">
      <alignment horizontal="right" readingOrder="0" shrinkToFit="0" vertical="top" wrapText="1"/>
    </xf>
    <xf borderId="0" fillId="7" fontId="3" numFmtId="3" xfId="0" applyAlignment="1" applyFill="1" applyFont="1" applyNumberFormat="1">
      <alignment horizontal="right" shrinkToFit="0" vertical="top" wrapText="1"/>
    </xf>
    <xf borderId="0" fillId="2" fontId="1" numFmtId="0" xfId="0" applyAlignment="1" applyFill="1" applyFont="1">
      <alignment horizontal="left" shrinkToFit="0" vertical="top" wrapText="1"/>
    </xf>
    <xf borderId="0" fillId="8" fontId="3" numFmtId="3" xfId="0" applyAlignment="1" applyFill="1" applyFont="1" applyNumberFormat="1">
      <alignment horizontal="right" readingOrder="0" shrinkToFit="0" vertical="top" wrapText="1"/>
    </xf>
    <xf borderId="10" fillId="2" fontId="14" numFmtId="3" xfId="0" applyAlignment="1" applyBorder="1" applyFill="1" applyFont="1" applyNumberFormat="1">
      <alignment horizontal="right" readingOrder="0" shrinkToFit="0" vertical="top" wrapText="1"/>
    </xf>
    <xf borderId="0" fillId="2" fontId="1" numFmtId="3" xfId="0" applyAlignment="1" applyFill="1" applyFont="1" applyNumberFormat="1">
      <alignment horizontal="right" readingOrder="0" shrinkToFit="0" vertical="top" wrapText="1"/>
    </xf>
    <xf borderId="0" fillId="8" fontId="3" numFmtId="10" xfId="0" applyAlignment="1" applyFill="1" applyFont="1" applyNumberFormat="1">
      <alignment horizontal="right" readingOrder="0" shrinkToFit="0" vertical="top" wrapText="1"/>
    </xf>
    <xf borderId="0" fillId="0" fontId="3" numFmtId="9" xfId="0" applyAlignment="1" applyFont="1" applyNumberFormat="1">
      <alignment horizontal="right" readingOrder="0" shrinkToFit="0" vertical="top" wrapText="1"/>
    </xf>
    <xf borderId="0" fillId="8" fontId="6" numFmtId="165" xfId="0" applyAlignment="1" applyFill="1" applyFont="1" applyNumberFormat="1">
      <alignment horizontal="right" readingOrder="0" shrinkToFit="0" vertical="top" wrapText="1"/>
    </xf>
    <xf borderId="0" fillId="8" fontId="3" numFmtId="9" xfId="0" applyAlignment="1" applyFill="1" applyFont="1" applyNumberFormat="1">
      <alignment horizontal="right" readingOrder="0" shrinkToFit="0" vertical="top" wrapText="1"/>
    </xf>
    <xf borderId="0" fillId="2" fontId="6" numFmtId="165" xfId="0" applyAlignment="1" applyFill="1" applyFont="1" applyNumberFormat="1">
      <alignment horizontal="right" readingOrder="0" shrinkToFit="0" vertical="top" wrapText="1"/>
    </xf>
    <xf borderId="0" fillId="2" fontId="3" numFmtId="3" xfId="0" applyAlignment="1" applyFill="1" applyFont="1" applyNumberFormat="1">
      <alignment readingOrder="0" shrinkToFit="0" vertical="top" wrapText="1"/>
    </xf>
    <xf borderId="0" fillId="2" fontId="3" numFmtId="0" xfId="0" applyAlignment="1" applyFill="1" applyFont="1">
      <alignment readingOrder="0" shrinkToFit="0" vertical="top" wrapText="1"/>
    </xf>
    <xf borderId="0" fillId="2" fontId="6" numFmtId="0" xfId="0" applyAlignment="1" applyFill="1" applyFont="1">
      <alignment readingOrder="0" shrinkToFit="0" vertical="top" wrapText="1"/>
    </xf>
    <xf borderId="0" fillId="7" fontId="6" numFmtId="3" xfId="0" applyAlignment="1" applyFill="1" applyFont="1" applyNumberFormat="1">
      <alignment readingOrder="0" shrinkToFit="0" vertical="top" wrapText="1"/>
    </xf>
    <xf borderId="0" fillId="0" fontId="18" numFmtId="3" xfId="0" applyAlignment="1" applyFont="1" applyNumberFormat="1">
      <alignment horizontal="right" readingOrder="0" shrinkToFit="0" vertical="top" wrapText="1"/>
    </xf>
    <xf borderId="0" fillId="4" fontId="3" numFmtId="3" xfId="0" applyAlignment="1" applyFill="1" applyFont="1" applyNumberFormat="1">
      <alignment horizontal="right" readingOrder="0" shrinkToFit="0" vertical="top" wrapText="1"/>
    </xf>
    <xf borderId="0" fillId="4" fontId="3" numFmtId="3" xfId="0" applyAlignment="1" applyFill="1" applyFont="1" applyNumberFormat="1">
      <alignment horizontal="right" shrinkToFit="0" vertical="top" wrapText="1"/>
    </xf>
    <xf borderId="0" fillId="4" fontId="1" numFmtId="3" xfId="0" applyAlignment="1" applyFill="1" applyFont="1" applyNumberFormat="1">
      <alignment horizontal="right" readingOrder="0" shrinkToFit="0" vertical="top" wrapText="1"/>
    </xf>
    <xf borderId="0" fillId="6" fontId="5" numFmtId="3" xfId="0" applyAlignment="1" applyFill="1" applyFont="1" applyNumberFormat="1">
      <alignment readingOrder="0" shrinkToFit="0" wrapText="1"/>
    </xf>
    <xf borderId="0" fillId="6" fontId="5" numFmtId="3" xfId="0" applyAlignment="1" applyFill="1" applyFont="1" applyNumberFormat="1">
      <alignment shrinkToFit="0" wrapText="1"/>
    </xf>
    <xf borderId="0" fillId="6" fontId="5" numFmtId="3" xfId="0" applyAlignment="1" applyFill="1" applyFont="1" applyNumberFormat="1">
      <alignment horizontal="right" shrinkToFit="0" wrapText="1"/>
    </xf>
    <xf borderId="0" fillId="6" fontId="18" numFmtId="3" xfId="0" applyAlignment="1" applyFill="1" applyFont="1" applyNumberFormat="1">
      <alignment horizontal="right" readingOrder="0" shrinkToFit="0" vertical="top" wrapText="1"/>
    </xf>
    <xf borderId="0" fillId="7" fontId="3" numFmtId="0" xfId="0" applyAlignment="1" applyFill="1" applyFont="1">
      <alignment shrinkToFit="0" vertical="top" wrapText="1"/>
    </xf>
    <xf borderId="0" fillId="7" fontId="3" numFmtId="9" xfId="0" applyAlignment="1" applyFill="1" applyFont="1" applyNumberFormat="1">
      <alignment horizontal="right" readingOrder="0" shrinkToFit="0" vertical="top" wrapText="1"/>
    </xf>
    <xf borderId="10" fillId="7" fontId="14" numFmtId="3" xfId="0" applyAlignment="1" applyBorder="1" applyFill="1" applyFont="1" applyNumberFormat="1">
      <alignment horizontal="right" readingOrder="0" shrinkToFit="0" vertical="top" wrapText="1"/>
    </xf>
    <xf borderId="0" fillId="7" fontId="1" numFmtId="3" xfId="0" applyAlignment="1" applyFill="1" applyFont="1" applyNumberFormat="1">
      <alignment horizontal="right" readingOrder="0" shrinkToFit="0" vertical="top" wrapText="1"/>
    </xf>
    <xf borderId="0" fillId="2" fontId="3" numFmtId="0" xfId="0" applyAlignment="1" applyFill="1" applyFont="1">
      <alignment shrinkToFit="0" vertical="top" wrapText="1"/>
    </xf>
    <xf borderId="0" fillId="8" fontId="3" numFmtId="4" xfId="0" applyAlignment="1" applyFill="1" applyFont="1" applyNumberFormat="1">
      <alignment horizontal="right" readingOrder="0" shrinkToFit="0" vertical="top" wrapText="1"/>
    </xf>
    <xf borderId="0" fillId="8" fontId="3" numFmtId="166" xfId="0" applyAlignment="1" applyFill="1" applyFont="1" applyNumberFormat="1">
      <alignment horizontal="right" readingOrder="0" shrinkToFit="0" vertical="top" wrapText="1"/>
    </xf>
    <xf borderId="0" fillId="8" fontId="3" numFmtId="166" xfId="0" applyAlignment="1" applyFill="1" applyFont="1" applyNumberFormat="1">
      <alignment readingOrder="0" shrinkToFit="0" vertical="top" wrapText="1"/>
    </xf>
    <xf borderId="0" fillId="8" fontId="3" numFmtId="3" xfId="0" applyAlignment="1" applyFill="1" applyFont="1" applyNumberFormat="1">
      <alignment readingOrder="0" shrinkToFit="0" vertical="top" wrapText="1"/>
    </xf>
    <xf borderId="0" fillId="8" fontId="3" numFmtId="9" xfId="0" applyAlignment="1" applyFill="1" applyFont="1" applyNumberFormat="1">
      <alignment readingOrder="0" shrinkToFit="0" vertical="top" wrapText="1"/>
    </xf>
    <xf borderId="0" fillId="6" fontId="3" numFmtId="0" xfId="0" applyAlignment="1" applyFill="1" applyFont="1">
      <alignment shrinkToFit="0" vertical="top" wrapText="1"/>
    </xf>
    <xf borderId="0" fillId="6" fontId="3" numFmtId="9" xfId="0" applyAlignment="1" applyFill="1" applyFont="1" applyNumberFormat="1">
      <alignment readingOrder="0" shrinkToFit="0" vertical="top" wrapText="1"/>
    </xf>
    <xf borderId="10" fillId="6" fontId="15" numFmtId="3" xfId="0" applyAlignment="1" applyBorder="1" applyFill="1" applyFont="1" applyNumberFormat="1">
      <alignment horizontal="right" readingOrder="0" shrinkToFit="0" vertical="top" wrapText="1"/>
    </xf>
    <xf borderId="0" fillId="6" fontId="3" numFmtId="4" xfId="0" applyAlignment="1" applyFill="1" applyFont="1" applyNumberFormat="1">
      <alignment horizontal="right" readingOrder="0" shrinkToFit="0" vertical="top" wrapText="1"/>
    </xf>
    <xf borderId="0" fillId="6" fontId="1" numFmtId="3" xfId="0" applyAlignment="1" applyFill="1" applyFont="1" applyNumberFormat="1">
      <alignment horizontal="right" readingOrder="0" shrinkToFit="0" vertical="top" wrapText="1"/>
    </xf>
    <xf borderId="10" fillId="6" fontId="14" numFmtId="3" xfId="0" applyAlignment="1" applyBorder="1" applyFill="1" applyFont="1" applyNumberFormat="1">
      <alignment horizontal="right" readingOrder="0" shrinkToFit="0" vertical="top" wrapText="1"/>
    </xf>
    <xf borderId="0" fillId="6" fontId="3" numFmtId="10" xfId="0" applyAlignment="1" applyFill="1" applyFont="1" applyNumberFormat="1">
      <alignment horizontal="right" readingOrder="0" shrinkToFit="0" vertical="top" wrapText="1"/>
    </xf>
    <xf borderId="0" fillId="7" fontId="3" numFmtId="0" xfId="0" applyAlignment="1" applyFill="1" applyFont="1">
      <alignment vertical="top"/>
    </xf>
    <xf borderId="5" fillId="7" fontId="3" numFmtId="9" xfId="0" applyAlignment="1" applyBorder="1" applyFill="1" applyFont="1" applyNumberFormat="1">
      <alignment vertical="top"/>
    </xf>
    <xf borderId="5" fillId="7" fontId="3" numFmtId="3" xfId="0" applyAlignment="1" applyBorder="1" applyFill="1" applyFont="1" applyNumberFormat="1">
      <alignment vertical="top"/>
    </xf>
    <xf borderId="0" fillId="7" fontId="3" numFmtId="3" xfId="0" applyAlignment="1" applyFill="1" applyFont="1" applyNumberFormat="1">
      <alignment vertical="top"/>
    </xf>
    <xf borderId="0" fillId="2" fontId="23" numFmtId="0" xfId="0" applyAlignment="1" applyFill="1" applyFont="1">
      <alignment readingOrder="0" shrinkToFit="0" vertical="top" wrapText="1"/>
    </xf>
    <xf borderId="0" fillId="6" fontId="3" numFmtId="0" xfId="0" applyAlignment="1" applyFill="1" applyFont="1">
      <alignment readingOrder="0" shrinkToFit="0" vertical="top" wrapText="1"/>
    </xf>
    <xf borderId="0" fillId="0" fontId="1" numFmtId="3" xfId="0" applyAlignment="1" applyFont="1" applyNumberFormat="1">
      <alignment horizontal="right" readingOrder="0" shrinkToFit="0" vertical="top" wrapText="1"/>
    </xf>
    <xf borderId="0" fillId="8" fontId="3" numFmtId="10" xfId="0" applyAlignment="1" applyFill="1" applyFont="1" applyNumberForma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3" numFmtId="9" xfId="0" applyAlignment="1" applyFont="1" applyNumberFormat="1">
      <alignment readingOrder="0" shrinkToFit="0" vertical="top" wrapText="1"/>
    </xf>
    <xf borderId="10" fillId="0" fontId="15" numFmtId="3" xfId="0" applyAlignment="1" applyBorder="1" applyFont="1" applyNumberFormat="1">
      <alignment horizontal="right" readingOrder="0" shrinkToFit="0" vertical="top" wrapText="1"/>
    </xf>
    <xf borderId="0" fillId="0" fontId="3" numFmtId="4" xfId="0" applyAlignment="1" applyFont="1" applyNumberFormat="1">
      <alignment horizontal="right" readingOrder="0" shrinkToFit="0" vertical="top" wrapText="1"/>
    </xf>
    <xf borderId="0" fillId="3" fontId="24" numFmtId="3" xfId="0" applyAlignment="1" applyFill="1" applyFont="1" applyNumberFormat="1">
      <alignment readingOrder="0" shrinkToFit="0" wrapText="1"/>
    </xf>
    <xf borderId="10" fillId="3" fontId="15" numFmtId="3" xfId="0" applyAlignment="1" applyBorder="1" applyFill="1" applyFont="1" applyNumberFormat="1">
      <alignment horizontal="right" readingOrder="0" shrinkToFit="0" vertical="top" wrapText="1"/>
    </xf>
    <xf borderId="0" fillId="2" fontId="15" numFmtId="3" xfId="0" applyAlignment="1" applyFill="1" applyFont="1" applyNumberFormat="1">
      <alignment shrinkToFit="0" vertical="top" wrapText="1"/>
    </xf>
    <xf borderId="0" fillId="2" fontId="15" numFmtId="3" xfId="0" applyAlignment="1" applyFill="1" applyFont="1" applyNumberFormat="1">
      <alignment readingOrder="0" shrinkToFit="0" vertical="top" wrapText="1"/>
    </xf>
    <xf borderId="0" fillId="2" fontId="15" numFmtId="10" xfId="0" applyAlignment="1" applyFill="1" applyFont="1" applyNumberFormat="1">
      <alignment horizontal="right" shrinkToFit="0" vertical="top" wrapText="1"/>
    </xf>
    <xf borderId="0" fillId="2" fontId="11" numFmtId="3" xfId="0" applyAlignment="1" applyFill="1" applyFont="1" applyNumberFormat="1">
      <alignment horizontal="right" readingOrder="0" shrinkToFit="0" vertical="top" wrapText="1"/>
    </xf>
    <xf borderId="0" fillId="0" fontId="3" numFmtId="166" xfId="0" applyAlignment="1" applyFont="1" applyNumberFormat="1">
      <alignment readingOrder="0" shrinkToFit="0" vertical="top" wrapText="1"/>
    </xf>
    <xf borderId="0" fillId="8" fontId="3" numFmtId="3" xfId="0" applyAlignment="1" applyFill="1" applyFont="1" applyNumberFormat="1">
      <alignment horizontal="right" readingOrder="0" shrinkToFit="0" vertical="top" wrapText="1"/>
    </xf>
    <xf borderId="0" fillId="2" fontId="1" numFmtId="4" xfId="0" applyAlignment="1" applyFill="1" applyFont="1" applyNumberFormat="1">
      <alignment horizontal="right" readingOrder="0" shrinkToFit="0" vertical="top" wrapText="1"/>
    </xf>
    <xf borderId="10" fillId="3" fontId="5" numFmtId="3" xfId="0" applyAlignment="1" applyBorder="1" applyFill="1" applyFont="1" applyNumberFormat="1">
      <alignment horizontal="right" readingOrder="0" shrinkToFit="0" wrapText="1"/>
    </xf>
    <xf borderId="0" fillId="2" fontId="18" numFmtId="3" xfId="0" applyAlignment="1" applyFill="1" applyFont="1" applyNumberFormat="1">
      <alignment horizontal="right" readingOrder="0" shrinkToFit="0" vertical="top" wrapText="1"/>
    </xf>
    <xf borderId="10" fillId="2" fontId="25" numFmtId="0" xfId="0" applyAlignment="1" applyBorder="1" applyFill="1" applyFont="1">
      <alignment horizontal="right" shrinkToFit="0" vertical="top" wrapText="1"/>
    </xf>
    <xf borderId="0" fillId="2" fontId="5" numFmtId="3" xfId="0" applyAlignment="1" applyFill="1" applyFont="1" applyNumberFormat="1">
      <alignment shrinkToFit="0" wrapText="1"/>
    </xf>
    <xf borderId="0" fillId="2" fontId="5" numFmtId="3" xfId="0" applyAlignment="1" applyFill="1" applyFont="1" applyNumberFormat="1">
      <alignment readingOrder="0" shrinkToFit="0" wrapText="1"/>
    </xf>
    <xf borderId="10" fillId="2" fontId="26" numFmtId="3" xfId="0" applyAlignment="1" applyBorder="1" applyFill="1" applyFont="1" applyNumberFormat="1">
      <alignment horizontal="right" readingOrder="0" shrinkToFit="0" wrapText="1"/>
    </xf>
    <xf borderId="0" fillId="2" fontId="5" numFmtId="3" xfId="0" applyAlignment="1" applyFill="1" applyFont="1" applyNumberFormat="1">
      <alignment horizontal="right" shrinkToFit="0" wrapText="1"/>
    </xf>
    <xf borderId="0" fillId="9" fontId="6" numFmtId="3" xfId="0" applyAlignment="1" applyFill="1" applyFont="1" applyNumberFormat="1">
      <alignment shrinkToFit="0" vertical="top" wrapText="1"/>
    </xf>
    <xf borderId="0" fillId="9" fontId="6" numFmtId="3" xfId="0" applyAlignment="1" applyFill="1" applyFont="1" applyNumberFormat="1">
      <alignment readingOrder="0" shrinkToFit="0" vertical="top" wrapText="1"/>
    </xf>
    <xf borderId="0" fillId="9" fontId="6" numFmtId="3" xfId="0" applyAlignment="1" applyFill="1" applyFont="1" applyNumberFormat="1">
      <alignment horizontal="right" shrinkToFit="0" vertical="top" wrapText="1"/>
    </xf>
    <xf borderId="10" fillId="9" fontId="21" numFmtId="3" xfId="0" applyAlignment="1" applyBorder="1" applyFill="1" applyFont="1" applyNumberFormat="1">
      <alignment horizontal="right" readingOrder="0" shrinkToFit="0" vertical="top" wrapText="1"/>
    </xf>
    <xf borderId="0" fillId="10" fontId="4" numFmtId="3" xfId="0" applyAlignment="1" applyFill="1" applyFont="1" applyNumberFormat="1">
      <alignment horizontal="right" readingOrder="0" shrinkToFit="0" vertical="top" wrapText="1"/>
    </xf>
    <xf borderId="10" fillId="2" fontId="14" numFmtId="3" xfId="0" applyAlignment="1" applyBorder="1" applyFill="1" applyFont="1" applyNumberFormat="1">
      <alignment horizontal="right" shrinkToFit="0" vertical="top" wrapText="1"/>
    </xf>
    <xf borderId="0" fillId="2" fontId="3" numFmtId="0" xfId="0" applyAlignment="1" applyFill="1" applyFont="1">
      <alignment vertical="top"/>
    </xf>
    <xf borderId="0" fillId="2" fontId="3" numFmtId="4" xfId="0" applyAlignment="1" applyFill="1" applyFont="1" applyNumberFormat="1">
      <alignment vertical="top"/>
    </xf>
    <xf borderId="10" fillId="2" fontId="14" numFmtId="4" xfId="0" applyAlignment="1" applyBorder="1" applyFill="1" applyFont="1" applyNumberFormat="1">
      <alignment horizontal="right" vertical="top"/>
    </xf>
    <xf borderId="0" fillId="2" fontId="3" numFmtId="3" xfId="0" applyAlignment="1" applyFill="1" applyFont="1" applyNumberFormat="1">
      <alignment shrinkToFit="0" vertical="top" wrapText="1"/>
    </xf>
    <xf borderId="0" fillId="2" fontId="3" numFmtId="3" xfId="0" applyAlignment="1" applyFill="1" applyFont="1" applyNumberFormat="1">
      <alignment readingOrder="0" shrinkToFit="0" vertical="top" wrapText="1"/>
    </xf>
    <xf borderId="0" fillId="2" fontId="1" numFmtId="0" xfId="0" applyAlignment="1" applyFill="1" applyFont="1">
      <alignment horizontal="left" readingOrder="0" shrinkToFit="0" vertical="top" wrapText="1"/>
    </xf>
    <xf borderId="0" fillId="2" fontId="23" numFmtId="3" xfId="0" applyAlignment="1" applyFill="1" applyFont="1" applyNumberFormat="1">
      <alignment shrinkToFit="0" vertical="top" wrapText="1"/>
    </xf>
    <xf borderId="0" fillId="2" fontId="14" numFmtId="10" xfId="0" applyAlignment="1" applyFill="1" applyFont="1" applyNumberFormat="1">
      <alignment horizontal="right" shrinkToFit="0" vertical="top" wrapText="1"/>
    </xf>
    <xf borderId="10" fillId="2" fontId="14" numFmtId="10" xfId="0" applyAlignment="1" applyBorder="1" applyFill="1" applyFont="1" applyNumberFormat="1">
      <alignment horizontal="right" shrinkToFit="0" vertical="top" wrapText="1"/>
    </xf>
    <xf borderId="0" fillId="0" fontId="1" numFmtId="1" xfId="0" applyFont="1" applyNumberFormat="1"/>
    <xf borderId="0" fillId="0" fontId="3" numFmtId="166" xfId="0" applyAlignment="1" applyFont="1" applyNumberFormat="1">
      <alignment horizontal="right" readingOrder="0" shrinkToFit="0" vertical="top" wrapText="1"/>
    </xf>
    <xf borderId="0" fillId="3" fontId="5" numFmtId="3" xfId="0" applyAlignment="1" applyFill="1" applyFont="1" applyNumberFormat="1">
      <alignment horizontal="right" readingOrder="0" shrinkToFit="0" wrapText="1"/>
    </xf>
    <xf borderId="0" fillId="2" fontId="27" numFmtId="3" xfId="0" applyAlignment="1" applyFill="1" applyFont="1" applyNumberFormat="1">
      <alignment shrinkToFit="0" vertical="top" wrapText="1"/>
    </xf>
    <xf borderId="0" fillId="2" fontId="27" numFmtId="3" xfId="0" applyAlignment="1" applyFill="1" applyFont="1" applyNumberFormat="1">
      <alignment readingOrder="0" shrinkToFit="0" vertical="top" wrapText="1"/>
    </xf>
    <xf borderId="10" fillId="2" fontId="27" numFmtId="3" xfId="0" applyAlignment="1" applyBorder="1" applyFill="1" applyFont="1" applyNumberFormat="1">
      <alignment horizontal="right" readingOrder="0" shrinkToFit="0" vertical="top" wrapText="1"/>
    </xf>
    <xf borderId="0" fillId="2" fontId="27" numFmtId="3" xfId="0" applyAlignment="1" applyFill="1" applyFont="1" applyNumberFormat="1">
      <alignment horizontal="right" shrinkToFit="0" vertical="top" wrapText="1"/>
    </xf>
    <xf borderId="0" fillId="2" fontId="28" numFmtId="3" xfId="0" applyAlignment="1" applyFill="1" applyFont="1" applyNumberFormat="1">
      <alignment horizontal="right" readingOrder="0" shrinkToFit="0" vertical="top" wrapText="1"/>
    </xf>
    <xf borderId="0" fillId="2" fontId="1" numFmtId="9" xfId="0" applyAlignment="1" applyFill="1" applyFont="1" applyNumberFormat="1">
      <alignment horizontal="right" readingOrder="0" shrinkToFit="0" vertical="top" wrapText="1"/>
    </xf>
    <xf borderId="10" fillId="3" fontId="19" numFmtId="3" xfId="0" applyAlignment="1" applyBorder="1" applyFill="1" applyFont="1" applyNumberFormat="1">
      <alignment horizontal="right" readingOrder="0" shrinkToFit="0" wrapText="1"/>
    </xf>
    <xf borderId="0" fillId="10" fontId="18" numFmtId="3" xfId="0" applyAlignment="1" applyFill="1" applyFont="1" applyNumberFormat="1">
      <alignment horizontal="right" readingOrder="0" shrinkToFit="0" vertical="top" wrapText="1"/>
    </xf>
    <xf borderId="0" fillId="2" fontId="6" numFmtId="0" xfId="0" applyAlignment="1" applyFill="1" applyFont="1">
      <alignment shrinkToFit="0" vertical="top" wrapText="1"/>
    </xf>
    <xf borderId="0" fillId="2" fontId="3" numFmtId="10" xfId="0" applyAlignment="1" applyFill="1" applyFont="1" applyNumberFormat="1">
      <alignment vertical="top"/>
    </xf>
    <xf borderId="0" fillId="2" fontId="3" numFmtId="0" xfId="0" applyAlignment="1" applyFill="1" applyFont="1">
      <alignment shrinkToFit="0" vertical="top" wrapText="1"/>
    </xf>
    <xf borderId="0" fillId="2" fontId="3" numFmtId="0" xfId="0" applyAlignment="1" applyFill="1" applyFont="1">
      <alignment vertical="top"/>
    </xf>
    <xf borderId="0" fillId="2" fontId="3" numFmtId="0" xfId="0" applyAlignment="1" applyFill="1" applyFont="1">
      <alignment readingOrder="0" shrinkToFit="0" vertical="top" wrapText="1"/>
    </xf>
    <xf borderId="0" fillId="8" fontId="3" numFmtId="3" xfId="0" applyAlignment="1" applyFill="1" applyFont="1" applyNumberFormat="1">
      <alignment horizontal="right" readingOrder="0" shrinkToFit="0" vertical="top" wrapText="1"/>
    </xf>
    <xf borderId="0" fillId="8" fontId="3" numFmtId="9" xfId="0" applyAlignment="1" applyFill="1" applyFont="1" applyNumberFormat="1">
      <alignment horizontal="right" readingOrder="0" shrinkToFit="0" vertical="top" wrapText="1"/>
    </xf>
    <xf borderId="0" fillId="2" fontId="29" numFmtId="3" xfId="0" applyAlignment="1" applyFill="1" applyFont="1" applyNumberFormat="1">
      <alignment horizontal="right" readingOrder="0" shrinkToFit="0" vertical="top" wrapText="1"/>
    </xf>
    <xf borderId="0" fillId="2" fontId="6" numFmtId="3" xfId="0" applyAlignment="1" applyFill="1" applyFont="1" applyNumberFormat="1">
      <alignment shrinkToFit="0" vertical="top" wrapText="1"/>
    </xf>
    <xf borderId="0" fillId="2" fontId="6" numFmtId="3" xfId="0" applyAlignment="1" applyFill="1" applyFont="1" applyNumberFormat="1">
      <alignment readingOrder="0" shrinkToFit="0" vertical="top" wrapText="1"/>
    </xf>
    <xf borderId="10" fillId="2" fontId="21" numFmtId="3" xfId="0" applyAlignment="1" applyBorder="1" applyFill="1" applyFont="1" applyNumberFormat="1">
      <alignment horizontal="right" shrinkToFit="0" vertical="top" wrapText="1"/>
    </xf>
    <xf borderId="10" fillId="2" fontId="14" numFmtId="3" xfId="0" applyAlignment="1" applyBorder="1" applyFill="1" applyFont="1" applyNumberFormat="1">
      <alignment horizontal="right" shrinkToFit="0" vertical="top" wrapText="1"/>
    </xf>
    <xf borderId="0" fillId="0" fontId="3" numFmtId="3" xfId="0" applyAlignment="1" applyFont="1" applyNumberFormat="1">
      <alignment horizontal="right" readingOrder="0" shrinkToFit="0" vertical="top" wrapText="1"/>
    </xf>
    <xf borderId="10" fillId="2" fontId="21" numFmtId="3" xfId="0" applyAlignment="1" applyBorder="1" applyFill="1" applyFont="1" applyNumberFormat="1">
      <alignment horizontal="right" readingOrder="0" shrinkToFit="0" vertical="top" wrapText="1"/>
    </xf>
    <xf borderId="0" fillId="2" fontId="6" numFmtId="3" xfId="0" applyAlignment="1" applyFill="1" applyFont="1" applyNumberFormat="1">
      <alignment horizontal="right" shrinkToFit="0" vertical="top" wrapText="1"/>
    </xf>
    <xf borderId="0" fillId="2" fontId="30" numFmtId="3" xfId="0" applyAlignment="1" applyFill="1" applyFont="1" applyNumberFormat="1">
      <alignment readingOrder="0" shrinkToFit="0" vertical="top" wrapText="1"/>
    </xf>
    <xf borderId="0" fillId="2" fontId="30" numFmtId="3" xfId="0" applyAlignment="1" applyFill="1" applyFont="1" applyNumberFormat="1">
      <alignment horizontal="right" shrinkToFit="0" vertical="top" wrapText="1"/>
    </xf>
    <xf borderId="0" fillId="2" fontId="31" numFmtId="3" xfId="0" applyAlignment="1" applyFill="1" applyFont="1" applyNumberFormat="1">
      <alignment horizontal="right" readingOrder="0" shrinkToFit="0" vertical="top" wrapText="1"/>
    </xf>
    <xf borderId="0" fillId="9" fontId="32" numFmtId="3" xfId="0" applyAlignment="1" applyFill="1" applyFont="1" applyNumberFormat="1">
      <alignment shrinkToFit="0" vertical="top" wrapText="1"/>
    </xf>
    <xf borderId="0" fillId="9" fontId="32" numFmtId="3" xfId="0" applyAlignment="1" applyFill="1" applyFont="1" applyNumberFormat="1">
      <alignment readingOrder="0" shrinkToFit="0" vertical="top" wrapText="1"/>
    </xf>
    <xf borderId="0" fillId="9" fontId="32" numFmtId="3" xfId="0" applyAlignment="1" applyFill="1" applyFont="1" applyNumberFormat="1">
      <alignment horizontal="right" shrinkToFit="0" vertical="top" wrapText="1"/>
    </xf>
    <xf borderId="10" fillId="9" fontId="33" numFmtId="3" xfId="0" applyAlignment="1" applyBorder="1" applyFill="1" applyFont="1" applyNumberFormat="1">
      <alignment horizontal="right" readingOrder="0" shrinkToFit="0" vertical="top" wrapText="1"/>
    </xf>
    <xf borderId="0" fillId="10" fontId="29" numFmtId="3" xfId="0" applyAlignment="1" applyFill="1" applyFont="1" applyNumberFormat="1">
      <alignment horizontal="right" readingOrder="0" shrinkToFit="0" vertical="top" wrapText="1"/>
    </xf>
    <xf borderId="0" fillId="2" fontId="3" numFmtId="3" xfId="0" applyAlignment="1" applyFill="1" applyFont="1" applyNumberFormat="1">
      <alignment vertical="bottom"/>
    </xf>
    <xf borderId="0" fillId="2" fontId="3" numFmtId="3" xfId="0" applyAlignment="1" applyFill="1" applyFont="1" applyNumberFormat="1">
      <alignment readingOrder="0" vertical="top"/>
    </xf>
    <xf borderId="10" fillId="2" fontId="21" numFmtId="3" xfId="0" applyAlignment="1" applyBorder="1" applyFill="1" applyFont="1" applyNumberFormat="1">
      <alignment horizontal="right" readingOrder="0" vertical="top"/>
    </xf>
    <xf borderId="0" fillId="2" fontId="3" numFmtId="3" xfId="0" applyAlignment="1" applyFill="1" applyFont="1" applyNumberFormat="1">
      <alignment vertical="top"/>
    </xf>
    <xf borderId="10" fillId="2" fontId="14" numFmtId="3" xfId="0" applyAlignment="1" applyBorder="1" applyFill="1" applyFont="1" applyNumberFormat="1">
      <alignment horizontal="right" vertical="top"/>
    </xf>
    <xf borderId="0" fillId="2" fontId="9" numFmtId="0" xfId="0" applyAlignment="1" applyFill="1" applyFont="1">
      <alignment vertical="top"/>
    </xf>
    <xf borderId="0" fillId="2" fontId="9" numFmtId="3" xfId="0" applyAlignment="1" applyFill="1" applyFont="1" applyNumberFormat="1">
      <alignment vertical="bottom"/>
    </xf>
    <xf borderId="0" fillId="2" fontId="9" numFmtId="3" xfId="0" applyAlignment="1" applyFill="1" applyFont="1" applyNumberFormat="1">
      <alignment vertical="top"/>
    </xf>
    <xf borderId="0" fillId="2" fontId="3" numFmtId="3" xfId="0" applyAlignment="1" applyFill="1" applyFont="1" applyNumberFormat="1">
      <alignment readingOrder="0" vertical="bottom"/>
    </xf>
    <xf borderId="0" fillId="8" fontId="3" numFmtId="3" xfId="0" applyAlignment="1" applyFill="1" applyFont="1" applyNumberFormat="1">
      <alignment readingOrder="0" vertical="top"/>
    </xf>
    <xf borderId="8" fillId="2" fontId="3" numFmtId="3" xfId="0" applyAlignment="1" applyBorder="1" applyFill="1" applyFont="1" applyNumberFormat="1">
      <alignment shrinkToFit="0" vertical="bottom" wrapText="0"/>
    </xf>
    <xf borderId="0" fillId="2" fontId="3" numFmtId="0" xfId="0" applyAlignment="1" applyFill="1" applyFont="1">
      <alignment vertical="bottom"/>
    </xf>
    <xf borderId="0" fillId="2" fontId="6" numFmtId="0" xfId="0" applyAlignment="1" applyFill="1" applyFont="1">
      <alignment shrinkToFit="0" vertical="top" wrapText="1"/>
    </xf>
    <xf borderId="10" fillId="2" fontId="14" numFmtId="10" xfId="0" applyAlignment="1" applyBorder="1" applyFill="1" applyFont="1" applyNumberFormat="1">
      <alignment horizontal="right" vertical="top"/>
    </xf>
    <xf borderId="0" fillId="2" fontId="3" numFmtId="10" xfId="0" applyAlignment="1" applyFill="1" applyFont="1" applyNumberFormat="1">
      <alignment vertical="top"/>
    </xf>
    <xf borderId="0" fillId="2" fontId="3" numFmtId="0" xfId="0" applyAlignment="1" applyFill="1" applyFont="1">
      <alignment readingOrder="0" vertical="top"/>
    </xf>
    <xf borderId="11" fillId="2" fontId="14" numFmtId="4" xfId="0" applyAlignment="1" applyBorder="1" applyFill="1" applyFont="1" applyNumberFormat="1">
      <alignment horizontal="right" vertical="top"/>
    </xf>
    <xf borderId="0" fillId="2" fontId="14" numFmtId="4" xfId="0" applyAlignment="1" applyFill="1" applyFont="1" applyNumberFormat="1">
      <alignment horizontal="right" vertical="top"/>
    </xf>
    <xf borderId="0" fillId="2" fontId="14" numFmtId="3" xfId="0" applyAlignment="1" applyFill="1" applyFont="1" applyNumberFormat="1">
      <alignment horizontal="right" vertical="top"/>
    </xf>
    <xf borderId="0" fillId="2" fontId="25" numFmtId="3" xfId="0" applyAlignment="1" applyFill="1" applyFont="1" applyNumberFormat="1">
      <alignment horizontal="right" readingOrder="0" shrinkToFit="0" vertical="top" wrapText="1"/>
    </xf>
  </cellXfs>
  <cellStyles count="1">
    <cellStyle xfId="0" name="Normal" builtinId="0"/>
  </cellStyles>
  <dxfs count="2">
    <dxf>
      <font/>
      <fill>
        <patternFill patternType="solid">
          <fgColor rgb="FFF4C7C3"/>
          <bgColor rgb="FFF4C7C3"/>
        </patternFill>
      </fill>
      <border/>
    </dxf>
    <dxf>
      <font>
        <color rgb="FFFF0000"/>
      </font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Row="1"/>
  <cols>
    <col customWidth="1" min="1" max="1" width="10.75"/>
    <col customWidth="1" min="2" max="2" width="39.0"/>
    <col customWidth="1" min="3" max="3" width="9.5"/>
    <col customWidth="1" min="4" max="4" width="12.13"/>
    <col hidden="1" min="17" max="27" width="12.63"/>
  </cols>
  <sheetData>
    <row r="1">
      <c r="A1" s="1"/>
      <c r="B1" s="2"/>
      <c r="C1" s="3"/>
      <c r="D1" s="4"/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1"/>
      <c r="B2" s="7" t="s">
        <v>12</v>
      </c>
      <c r="C2" s="8" t="s">
        <v>13</v>
      </c>
      <c r="D2" s="9">
        <f>SUM(E2:P2)</f>
        <v>315043963.4</v>
      </c>
      <c r="E2" s="10">
        <f t="shared" ref="E2:P2" si="1">E4+E7+E10+E13+E16+E48+E51</f>
        <v>14866600.61</v>
      </c>
      <c r="F2" s="10">
        <f t="shared" si="1"/>
        <v>10774009.15</v>
      </c>
      <c r="G2" s="10">
        <f t="shared" si="1"/>
        <v>21825076.22</v>
      </c>
      <c r="H2" s="10">
        <f t="shared" si="1"/>
        <v>15315167.68</v>
      </c>
      <c r="I2" s="10">
        <f t="shared" si="1"/>
        <v>28904954.27</v>
      </c>
      <c r="J2" s="10">
        <f t="shared" si="1"/>
        <v>20884451.22</v>
      </c>
      <c r="K2" s="10">
        <f t="shared" si="1"/>
        <v>36278582.32</v>
      </c>
      <c r="L2" s="10">
        <f t="shared" si="1"/>
        <v>26306859.76</v>
      </c>
      <c r="M2" s="10">
        <f t="shared" si="1"/>
        <v>40699771.34</v>
      </c>
      <c r="N2" s="10">
        <f t="shared" si="1"/>
        <v>27775609.76</v>
      </c>
      <c r="O2" s="10">
        <f t="shared" si="1"/>
        <v>42168521.34</v>
      </c>
      <c r="P2" s="10">
        <f t="shared" si="1"/>
        <v>29244359.76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1"/>
      <c r="B3" s="2"/>
      <c r="C3" s="11" t="s">
        <v>14</v>
      </c>
      <c r="D3" s="12"/>
      <c r="E3" s="13">
        <f t="shared" ref="E3:P3" si="2">E5+E8+E11+E14+E49+E52+E20+E23+E26+E29+E32+E35+E38+E41+E44</f>
        <v>2086.06904</v>
      </c>
      <c r="F3" s="13">
        <f t="shared" si="2"/>
        <v>2682.066286</v>
      </c>
      <c r="G3" s="13">
        <f t="shared" si="2"/>
        <v>3218.307435</v>
      </c>
      <c r="H3" s="13">
        <f t="shared" si="2"/>
        <v>3754.548584</v>
      </c>
      <c r="I3" s="13">
        <f t="shared" si="2"/>
        <v>4375.467152</v>
      </c>
      <c r="J3" s="13">
        <f t="shared" si="2"/>
        <v>4975.216365</v>
      </c>
      <c r="K3" s="13">
        <f t="shared" si="2"/>
        <v>5574.965578</v>
      </c>
      <c r="L3" s="13">
        <f t="shared" si="2"/>
        <v>6174.714792</v>
      </c>
      <c r="M3" s="13">
        <f t="shared" si="2"/>
        <v>6280.561566</v>
      </c>
      <c r="N3" s="13">
        <f t="shared" si="2"/>
        <v>6386.40834</v>
      </c>
      <c r="O3" s="13">
        <f t="shared" si="2"/>
        <v>6492.255114</v>
      </c>
      <c r="P3" s="13">
        <f t="shared" si="2"/>
        <v>6598.101888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idden="1">
      <c r="A4" s="1"/>
      <c r="B4" s="14" t="s">
        <v>15</v>
      </c>
      <c r="C4" s="8" t="s">
        <v>13</v>
      </c>
      <c r="D4" s="15">
        <f>SUM(E4:P4)</f>
        <v>0</v>
      </c>
      <c r="E4" s="16">
        <f t="shared" ref="E4:F4" si="3">IFERROR(E69/E6,0)</f>
        <v>0</v>
      </c>
      <c r="F4" s="16">
        <f t="shared" si="3"/>
        <v>0</v>
      </c>
      <c r="G4" s="16">
        <f t="shared" ref="G4:H4" si="4">IFERROR(G69/G6,0)*G64</f>
        <v>0</v>
      </c>
      <c r="H4" s="16">
        <f t="shared" si="4"/>
        <v>0</v>
      </c>
      <c r="I4" s="16">
        <f t="shared" ref="I4:P4" si="5">IFERROR(I69/I6,0)</f>
        <v>0</v>
      </c>
      <c r="J4" s="16">
        <f t="shared" si="5"/>
        <v>0</v>
      </c>
      <c r="K4" s="16">
        <f t="shared" si="5"/>
        <v>0</v>
      </c>
      <c r="L4" s="16">
        <f t="shared" si="5"/>
        <v>0</v>
      </c>
      <c r="M4" s="16">
        <f t="shared" si="5"/>
        <v>0</v>
      </c>
      <c r="N4" s="16">
        <f t="shared" si="5"/>
        <v>0</v>
      </c>
      <c r="O4" s="16">
        <f t="shared" si="5"/>
        <v>0</v>
      </c>
      <c r="P4" s="17">
        <f t="shared" si="5"/>
        <v>0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idden="1">
      <c r="A5" s="1"/>
      <c r="B5" s="18"/>
      <c r="C5" s="11" t="s">
        <v>14</v>
      </c>
      <c r="D5" s="4"/>
      <c r="E5" s="19">
        <f t="shared" ref="E5:P5" si="6">E70/E6</f>
        <v>0</v>
      </c>
      <c r="F5" s="19">
        <f t="shared" si="6"/>
        <v>0</v>
      </c>
      <c r="G5" s="19">
        <f t="shared" si="6"/>
        <v>0</v>
      </c>
      <c r="H5" s="19">
        <f t="shared" si="6"/>
        <v>0</v>
      </c>
      <c r="I5" s="19">
        <f t="shared" si="6"/>
        <v>0</v>
      </c>
      <c r="J5" s="19">
        <f t="shared" si="6"/>
        <v>0</v>
      </c>
      <c r="K5" s="19">
        <f t="shared" si="6"/>
        <v>0</v>
      </c>
      <c r="L5" s="19">
        <f t="shared" si="6"/>
        <v>0</v>
      </c>
      <c r="M5" s="19">
        <f t="shared" si="6"/>
        <v>0</v>
      </c>
      <c r="N5" s="19">
        <f t="shared" si="6"/>
        <v>0</v>
      </c>
      <c r="O5" s="19">
        <f t="shared" si="6"/>
        <v>0</v>
      </c>
      <c r="P5" s="20">
        <f t="shared" si="6"/>
        <v>0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idden="1">
      <c r="A6" s="1"/>
      <c r="B6" s="21" t="s">
        <v>16</v>
      </c>
      <c r="C6" s="22"/>
      <c r="D6" s="23"/>
      <c r="E6" s="24">
        <v>0.85</v>
      </c>
      <c r="F6" s="24">
        <v>0.85</v>
      </c>
      <c r="G6" s="24">
        <v>0.85</v>
      </c>
      <c r="H6" s="24">
        <v>0.85</v>
      </c>
      <c r="I6" s="24">
        <v>0.85</v>
      </c>
      <c r="J6" s="24">
        <v>0.85</v>
      </c>
      <c r="K6" s="24">
        <v>0.85</v>
      </c>
      <c r="L6" s="24">
        <v>0.85</v>
      </c>
      <c r="M6" s="24">
        <v>0.85</v>
      </c>
      <c r="N6" s="24">
        <v>0.85</v>
      </c>
      <c r="O6" s="24">
        <v>0.85</v>
      </c>
      <c r="P6" s="24">
        <v>0.85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idden="1">
      <c r="A7" s="1"/>
      <c r="B7" s="14" t="s">
        <v>17</v>
      </c>
      <c r="C7" s="8" t="s">
        <v>13</v>
      </c>
      <c r="D7" s="25">
        <f>SUM(E7:P7)</f>
        <v>0</v>
      </c>
      <c r="E7" s="26">
        <f t="shared" ref="E7:F7" si="7">IFERROR(E75/E9,0)</f>
        <v>0</v>
      </c>
      <c r="F7" s="26">
        <f t="shared" si="7"/>
        <v>0</v>
      </c>
      <c r="G7" s="26">
        <f t="shared" ref="G7:H7" si="8">IFERROR(G75/G9,0)*G64</f>
        <v>0</v>
      </c>
      <c r="H7" s="26">
        <f t="shared" si="8"/>
        <v>0</v>
      </c>
      <c r="I7" s="26">
        <f t="shared" ref="I7:P7" si="9">IFERROR(I75/I9,0)</f>
        <v>0</v>
      </c>
      <c r="J7" s="26">
        <f t="shared" si="9"/>
        <v>0</v>
      </c>
      <c r="K7" s="26">
        <f t="shared" si="9"/>
        <v>0</v>
      </c>
      <c r="L7" s="26">
        <f t="shared" si="9"/>
        <v>0</v>
      </c>
      <c r="M7" s="26">
        <f t="shared" si="9"/>
        <v>0</v>
      </c>
      <c r="N7" s="26">
        <f t="shared" si="9"/>
        <v>0</v>
      </c>
      <c r="O7" s="26">
        <f t="shared" si="9"/>
        <v>0</v>
      </c>
      <c r="P7" s="27">
        <f t="shared" si="9"/>
        <v>0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idden="1">
      <c r="A8" s="1"/>
      <c r="B8" s="18"/>
      <c r="C8" s="11" t="s">
        <v>14</v>
      </c>
      <c r="D8" s="4"/>
      <c r="E8" s="19">
        <f t="shared" ref="E8:P8" si="10">E76/E9</f>
        <v>0</v>
      </c>
      <c r="F8" s="19">
        <f t="shared" si="10"/>
        <v>0</v>
      </c>
      <c r="G8" s="19">
        <f t="shared" si="10"/>
        <v>0</v>
      </c>
      <c r="H8" s="19">
        <f t="shared" si="10"/>
        <v>0</v>
      </c>
      <c r="I8" s="19">
        <f t="shared" si="10"/>
        <v>0</v>
      </c>
      <c r="J8" s="19">
        <f t="shared" si="10"/>
        <v>0</v>
      </c>
      <c r="K8" s="19">
        <f t="shared" si="10"/>
        <v>0</v>
      </c>
      <c r="L8" s="19">
        <f t="shared" si="10"/>
        <v>0</v>
      </c>
      <c r="M8" s="19">
        <f t="shared" si="10"/>
        <v>0</v>
      </c>
      <c r="N8" s="19">
        <f t="shared" si="10"/>
        <v>0</v>
      </c>
      <c r="O8" s="19">
        <f t="shared" si="10"/>
        <v>0</v>
      </c>
      <c r="P8" s="20">
        <f t="shared" si="10"/>
        <v>0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idden="1">
      <c r="A9" s="1"/>
      <c r="B9" s="21" t="s">
        <v>18</v>
      </c>
      <c r="C9" s="22"/>
      <c r="D9" s="23"/>
      <c r="E9" s="28">
        <v>0.79</v>
      </c>
      <c r="F9" s="28">
        <v>0.79</v>
      </c>
      <c r="G9" s="28">
        <v>0.79</v>
      </c>
      <c r="H9" s="28">
        <v>0.79</v>
      </c>
      <c r="I9" s="28">
        <v>0.79</v>
      </c>
      <c r="J9" s="28">
        <v>0.79</v>
      </c>
      <c r="K9" s="28">
        <v>0.79</v>
      </c>
      <c r="L9" s="28">
        <v>0.79</v>
      </c>
      <c r="M9" s="28">
        <v>0.79</v>
      </c>
      <c r="N9" s="28">
        <v>0.79</v>
      </c>
      <c r="O9" s="28">
        <v>0.79</v>
      </c>
      <c r="P9" s="28">
        <v>0.79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idden="1">
      <c r="A10" s="1"/>
      <c r="B10" s="14" t="s">
        <v>19</v>
      </c>
      <c r="C10" s="8" t="s">
        <v>13</v>
      </c>
      <c r="D10" s="25">
        <f>SUM(E10:P10)</f>
        <v>0</v>
      </c>
      <c r="E10" s="26">
        <f t="shared" ref="E10:F10" si="11">IFERROR(E81/E12,0)</f>
        <v>0</v>
      </c>
      <c r="F10" s="26">
        <f t="shared" si="11"/>
        <v>0</v>
      </c>
      <c r="G10" s="26">
        <f t="shared" ref="G10:H10" si="12">IFERROR(G81/G12,0)*G64</f>
        <v>0</v>
      </c>
      <c r="H10" s="26">
        <f t="shared" si="12"/>
        <v>0</v>
      </c>
      <c r="I10" s="26">
        <f t="shared" ref="I10:P10" si="13">IFERROR(I81/I12,0)</f>
        <v>0</v>
      </c>
      <c r="J10" s="26">
        <f t="shared" si="13"/>
        <v>0</v>
      </c>
      <c r="K10" s="26">
        <f t="shared" si="13"/>
        <v>0</v>
      </c>
      <c r="L10" s="26">
        <f t="shared" si="13"/>
        <v>0</v>
      </c>
      <c r="M10" s="26">
        <f t="shared" si="13"/>
        <v>0</v>
      </c>
      <c r="N10" s="26">
        <f t="shared" si="13"/>
        <v>0</v>
      </c>
      <c r="O10" s="26">
        <f t="shared" si="13"/>
        <v>0</v>
      </c>
      <c r="P10" s="27">
        <f t="shared" si="13"/>
        <v>0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idden="1">
      <c r="A11" s="1"/>
      <c r="B11" s="18"/>
      <c r="C11" s="11" t="s">
        <v>14</v>
      </c>
      <c r="D11" s="4"/>
      <c r="E11" s="19">
        <f t="shared" ref="E11:P11" si="14">E82/E12</f>
        <v>0</v>
      </c>
      <c r="F11" s="19">
        <f t="shared" si="14"/>
        <v>0</v>
      </c>
      <c r="G11" s="19">
        <f t="shared" si="14"/>
        <v>0</v>
      </c>
      <c r="H11" s="19">
        <f t="shared" si="14"/>
        <v>0</v>
      </c>
      <c r="I11" s="19">
        <f t="shared" si="14"/>
        <v>0</v>
      </c>
      <c r="J11" s="19">
        <f t="shared" si="14"/>
        <v>0</v>
      </c>
      <c r="K11" s="19">
        <f t="shared" si="14"/>
        <v>0</v>
      </c>
      <c r="L11" s="19">
        <f t="shared" si="14"/>
        <v>0</v>
      </c>
      <c r="M11" s="19">
        <f t="shared" si="14"/>
        <v>0</v>
      </c>
      <c r="N11" s="19">
        <f t="shared" si="14"/>
        <v>0</v>
      </c>
      <c r="O11" s="19">
        <f t="shared" si="14"/>
        <v>0</v>
      </c>
      <c r="P11" s="20">
        <f t="shared" si="14"/>
        <v>0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idden="1">
      <c r="A12" s="1"/>
      <c r="B12" s="21" t="s">
        <v>20</v>
      </c>
      <c r="C12" s="22"/>
      <c r="D12" s="23"/>
      <c r="E12" s="28">
        <v>0.85</v>
      </c>
      <c r="F12" s="28">
        <v>0.85</v>
      </c>
      <c r="G12" s="28">
        <v>0.85</v>
      </c>
      <c r="H12" s="28">
        <v>0.85</v>
      </c>
      <c r="I12" s="28">
        <v>0.85</v>
      </c>
      <c r="J12" s="28">
        <v>0.85</v>
      </c>
      <c r="K12" s="28">
        <v>0.85</v>
      </c>
      <c r="L12" s="28">
        <v>0.85</v>
      </c>
      <c r="M12" s="28">
        <v>0.85</v>
      </c>
      <c r="N12" s="28">
        <v>0.85</v>
      </c>
      <c r="O12" s="28">
        <v>0.85</v>
      </c>
      <c r="P12" s="28">
        <v>0.85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idden="1">
      <c r="A13" s="1"/>
      <c r="B13" s="14" t="s">
        <v>21</v>
      </c>
      <c r="C13" s="8" t="s">
        <v>13</v>
      </c>
      <c r="D13" s="25">
        <f>SUM(E13:P13)</f>
        <v>0</v>
      </c>
      <c r="E13" s="26">
        <f t="shared" ref="E13:F13" si="15">IFERROR(E87/E15,0)</f>
        <v>0</v>
      </c>
      <c r="F13" s="26">
        <f t="shared" si="15"/>
        <v>0</v>
      </c>
      <c r="G13" s="26">
        <f t="shared" ref="G13:H13" si="16">IFERROR(G87/G15,0)*G64</f>
        <v>0</v>
      </c>
      <c r="H13" s="26">
        <f t="shared" si="16"/>
        <v>0</v>
      </c>
      <c r="I13" s="26">
        <f t="shared" ref="I13:P13" si="17">IFERROR(I87/I15,0)</f>
        <v>0</v>
      </c>
      <c r="J13" s="26">
        <f t="shared" si="17"/>
        <v>0</v>
      </c>
      <c r="K13" s="26">
        <f t="shared" si="17"/>
        <v>0</v>
      </c>
      <c r="L13" s="26">
        <f t="shared" si="17"/>
        <v>0</v>
      </c>
      <c r="M13" s="26">
        <f t="shared" si="17"/>
        <v>0</v>
      </c>
      <c r="N13" s="26">
        <f t="shared" si="17"/>
        <v>0</v>
      </c>
      <c r="O13" s="26">
        <f t="shared" si="17"/>
        <v>0</v>
      </c>
      <c r="P13" s="27">
        <f t="shared" si="17"/>
        <v>0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idden="1">
      <c r="A14" s="1"/>
      <c r="B14" s="18"/>
      <c r="C14" s="11" t="s">
        <v>14</v>
      </c>
      <c r="D14" s="4"/>
      <c r="E14" s="19">
        <f t="shared" ref="E14:P14" si="18">E88/E15</f>
        <v>0</v>
      </c>
      <c r="F14" s="19">
        <f t="shared" si="18"/>
        <v>0</v>
      </c>
      <c r="G14" s="19">
        <f t="shared" si="18"/>
        <v>0</v>
      </c>
      <c r="H14" s="19">
        <f t="shared" si="18"/>
        <v>0</v>
      </c>
      <c r="I14" s="19">
        <f t="shared" si="18"/>
        <v>0</v>
      </c>
      <c r="J14" s="19">
        <f t="shared" si="18"/>
        <v>0</v>
      </c>
      <c r="K14" s="19">
        <f t="shared" si="18"/>
        <v>0</v>
      </c>
      <c r="L14" s="19">
        <f t="shared" si="18"/>
        <v>0</v>
      </c>
      <c r="M14" s="19">
        <f t="shared" si="18"/>
        <v>0</v>
      </c>
      <c r="N14" s="19">
        <f t="shared" si="18"/>
        <v>0</v>
      </c>
      <c r="O14" s="19">
        <f t="shared" si="18"/>
        <v>0</v>
      </c>
      <c r="P14" s="20">
        <f t="shared" si="18"/>
        <v>0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idden="1">
      <c r="A15" s="1"/>
      <c r="B15" s="21" t="s">
        <v>22</v>
      </c>
      <c r="C15" s="22"/>
      <c r="D15" s="23"/>
      <c r="E15" s="28">
        <v>0.95</v>
      </c>
      <c r="F15" s="28">
        <v>0.95</v>
      </c>
      <c r="G15" s="28">
        <v>0.95</v>
      </c>
      <c r="H15" s="28">
        <v>0.95</v>
      </c>
      <c r="I15" s="28">
        <v>0.95</v>
      </c>
      <c r="J15" s="28">
        <v>0.95</v>
      </c>
      <c r="K15" s="28">
        <v>0.95</v>
      </c>
      <c r="L15" s="28">
        <v>0.95</v>
      </c>
      <c r="M15" s="28">
        <v>0.95</v>
      </c>
      <c r="N15" s="28">
        <v>0.95</v>
      </c>
      <c r="O15" s="28">
        <v>0.95</v>
      </c>
      <c r="P15" s="28">
        <v>0.95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B16" s="14" t="s">
        <v>23</v>
      </c>
      <c r="C16" s="8" t="s">
        <v>13</v>
      </c>
      <c r="D16" s="29">
        <f>SUM(E16:P16)</f>
        <v>315043963.4</v>
      </c>
      <c r="E16" s="30">
        <f t="shared" ref="E16:P16" si="19">E19+E22+E25+E28+E31+E34+E37+E40+E43</f>
        <v>14866600.61</v>
      </c>
      <c r="F16" s="30">
        <f t="shared" si="19"/>
        <v>10774009.15</v>
      </c>
      <c r="G16" s="30">
        <f t="shared" si="19"/>
        <v>21825076.22</v>
      </c>
      <c r="H16" s="30">
        <f t="shared" si="19"/>
        <v>15315167.68</v>
      </c>
      <c r="I16" s="30">
        <f t="shared" si="19"/>
        <v>28904954.27</v>
      </c>
      <c r="J16" s="30">
        <f t="shared" si="19"/>
        <v>20884451.22</v>
      </c>
      <c r="K16" s="30">
        <f t="shared" si="19"/>
        <v>36278582.32</v>
      </c>
      <c r="L16" s="30">
        <f t="shared" si="19"/>
        <v>26306859.76</v>
      </c>
      <c r="M16" s="30">
        <f t="shared" si="19"/>
        <v>40699771.34</v>
      </c>
      <c r="N16" s="30">
        <f t="shared" si="19"/>
        <v>27775609.76</v>
      </c>
      <c r="O16" s="30">
        <f t="shared" si="19"/>
        <v>42168521.34</v>
      </c>
      <c r="P16" s="30">
        <f t="shared" si="19"/>
        <v>29244359.76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1"/>
      <c r="B17" s="18"/>
      <c r="C17" s="11" t="s">
        <v>14</v>
      </c>
      <c r="D17" s="31"/>
      <c r="E17" s="30">
        <f t="shared" ref="E17:P17" si="20">E20+E23+E26+E29+E32+E35+E38+E41+E44</f>
        <v>2086.06904</v>
      </c>
      <c r="F17" s="30">
        <f t="shared" si="20"/>
        <v>2682.066286</v>
      </c>
      <c r="G17" s="30">
        <f t="shared" si="20"/>
        <v>3218.307435</v>
      </c>
      <c r="H17" s="30">
        <f t="shared" si="20"/>
        <v>3754.548584</v>
      </c>
      <c r="I17" s="30">
        <f t="shared" si="20"/>
        <v>4375.467152</v>
      </c>
      <c r="J17" s="30">
        <f t="shared" si="20"/>
        <v>4975.216365</v>
      </c>
      <c r="K17" s="30">
        <f t="shared" si="20"/>
        <v>5574.965578</v>
      </c>
      <c r="L17" s="30">
        <f t="shared" si="20"/>
        <v>6174.714792</v>
      </c>
      <c r="M17" s="30">
        <f t="shared" si="20"/>
        <v>6280.561566</v>
      </c>
      <c r="N17" s="30">
        <f t="shared" si="20"/>
        <v>6386.40834</v>
      </c>
      <c r="O17" s="30">
        <f t="shared" si="20"/>
        <v>6492.255114</v>
      </c>
      <c r="P17" s="30">
        <f t="shared" si="20"/>
        <v>6598.101888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1"/>
      <c r="B18" s="21" t="s">
        <v>24</v>
      </c>
      <c r="C18" s="22"/>
      <c r="D18" s="32"/>
      <c r="E18" s="33">
        <v>0.31</v>
      </c>
      <c r="F18" s="33">
        <v>0.31</v>
      </c>
      <c r="G18" s="33">
        <v>0.31</v>
      </c>
      <c r="H18" s="33">
        <v>0.31</v>
      </c>
      <c r="I18" s="33">
        <v>0.31</v>
      </c>
      <c r="J18" s="33">
        <v>0.31</v>
      </c>
      <c r="K18" s="33">
        <v>0.31</v>
      </c>
      <c r="L18" s="33">
        <v>0.31</v>
      </c>
      <c r="M18" s="33">
        <v>0.31</v>
      </c>
      <c r="N18" s="33">
        <v>0.31</v>
      </c>
      <c r="O18" s="33">
        <v>0.31</v>
      </c>
      <c r="P18" s="33">
        <v>0.31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outlineLevel="1">
      <c r="A19" s="34">
        <v>1.0</v>
      </c>
      <c r="B19" s="35" t="s">
        <v>25</v>
      </c>
      <c r="C19" s="8" t="s">
        <v>13</v>
      </c>
      <c r="D19" s="25">
        <f>SUM(E19:P19)</f>
        <v>195631463.4</v>
      </c>
      <c r="E19" s="26">
        <f t="shared" ref="E19:P19" si="21">IFERROR(E95/E21,0)</f>
        <v>12850975.61</v>
      </c>
      <c r="F19" s="26">
        <f t="shared" si="21"/>
        <v>7414634.146</v>
      </c>
      <c r="G19" s="26">
        <f t="shared" si="21"/>
        <v>17121951.22</v>
      </c>
      <c r="H19" s="26">
        <f t="shared" si="21"/>
        <v>9268292.683</v>
      </c>
      <c r="I19" s="26">
        <f t="shared" si="21"/>
        <v>20926829.27</v>
      </c>
      <c r="J19" s="26">
        <f t="shared" si="21"/>
        <v>11121951.22</v>
      </c>
      <c r="K19" s="26">
        <f t="shared" si="21"/>
        <v>24731707.32</v>
      </c>
      <c r="L19" s="26">
        <f t="shared" si="21"/>
        <v>12975609.76</v>
      </c>
      <c r="M19" s="26">
        <f t="shared" si="21"/>
        <v>26634146.34</v>
      </c>
      <c r="N19" s="26">
        <f t="shared" si="21"/>
        <v>12975609.76</v>
      </c>
      <c r="O19" s="26">
        <f t="shared" si="21"/>
        <v>26634146.34</v>
      </c>
      <c r="P19" s="26">
        <f t="shared" si="21"/>
        <v>12975609.76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outlineLevel="1">
      <c r="A20" s="1"/>
      <c r="B20" s="18"/>
      <c r="C20" s="11" t="s">
        <v>14</v>
      </c>
      <c r="D20" s="4"/>
      <c r="E20" s="19">
        <f t="shared" ref="E20:P20" si="22">E96/E21</f>
        <v>1647.560976</v>
      </c>
      <c r="F20" s="19">
        <f t="shared" si="22"/>
        <v>1951.219512</v>
      </c>
      <c r="G20" s="19">
        <f t="shared" si="22"/>
        <v>2195.121951</v>
      </c>
      <c r="H20" s="19">
        <f t="shared" si="22"/>
        <v>2439.02439</v>
      </c>
      <c r="I20" s="19">
        <f t="shared" si="22"/>
        <v>2682.926829</v>
      </c>
      <c r="J20" s="19">
        <f t="shared" si="22"/>
        <v>2926.829268</v>
      </c>
      <c r="K20" s="19">
        <f t="shared" si="22"/>
        <v>3170.731707</v>
      </c>
      <c r="L20" s="19">
        <f t="shared" si="22"/>
        <v>3414.634146</v>
      </c>
      <c r="M20" s="19">
        <f t="shared" si="22"/>
        <v>3414.634146</v>
      </c>
      <c r="N20" s="19">
        <f t="shared" si="22"/>
        <v>3414.634146</v>
      </c>
      <c r="O20" s="19">
        <f t="shared" si="22"/>
        <v>3414.634146</v>
      </c>
      <c r="P20" s="19">
        <f t="shared" si="22"/>
        <v>3414.634146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outlineLevel="1">
      <c r="A21" s="1"/>
      <c r="B21" s="21" t="s">
        <v>24</v>
      </c>
      <c r="C21" s="22"/>
      <c r="D21" s="23"/>
      <c r="E21" s="28">
        <v>0.82</v>
      </c>
      <c r="F21" s="28">
        <v>0.82</v>
      </c>
      <c r="G21" s="28">
        <v>0.82</v>
      </c>
      <c r="H21" s="28">
        <v>0.82</v>
      </c>
      <c r="I21" s="28">
        <v>0.82</v>
      </c>
      <c r="J21" s="28">
        <v>0.82</v>
      </c>
      <c r="K21" s="28">
        <v>0.82</v>
      </c>
      <c r="L21" s="28">
        <v>0.82</v>
      </c>
      <c r="M21" s="28">
        <v>0.82</v>
      </c>
      <c r="N21" s="28">
        <v>0.82</v>
      </c>
      <c r="O21" s="28">
        <v>0.82</v>
      </c>
      <c r="P21" s="28">
        <v>0.82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outlineLevel="1">
      <c r="A22" s="34">
        <v>2.0</v>
      </c>
      <c r="B22" s="35" t="s">
        <v>26</v>
      </c>
      <c r="C22" s="8" t="s">
        <v>13</v>
      </c>
      <c r="D22" s="25">
        <f>SUM(E22:P22)</f>
        <v>77700000</v>
      </c>
      <c r="E22" s="26">
        <f t="shared" ref="E22:P22" si="23">IFERROR(E101/E24,0)</f>
        <v>1575000</v>
      </c>
      <c r="F22" s="26">
        <f t="shared" si="23"/>
        <v>2625000</v>
      </c>
      <c r="G22" s="26">
        <f t="shared" si="23"/>
        <v>3675000</v>
      </c>
      <c r="H22" s="26">
        <f t="shared" si="23"/>
        <v>4725000</v>
      </c>
      <c r="I22" s="26">
        <f t="shared" si="23"/>
        <v>5775000</v>
      </c>
      <c r="J22" s="26">
        <f t="shared" si="23"/>
        <v>6825000</v>
      </c>
      <c r="K22" s="26">
        <f t="shared" si="23"/>
        <v>7875000</v>
      </c>
      <c r="L22" s="26">
        <f t="shared" si="23"/>
        <v>8925000</v>
      </c>
      <c r="M22" s="26">
        <f t="shared" si="23"/>
        <v>8925000</v>
      </c>
      <c r="N22" s="26">
        <f t="shared" si="23"/>
        <v>8925000</v>
      </c>
      <c r="O22" s="26">
        <f t="shared" si="23"/>
        <v>8925000</v>
      </c>
      <c r="P22" s="26">
        <f t="shared" si="23"/>
        <v>8925000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outlineLevel="1">
      <c r="A23" s="1"/>
      <c r="B23" s="18"/>
      <c r="C23" s="11" t="s">
        <v>14</v>
      </c>
      <c r="D23" s="4"/>
      <c r="E23" s="19">
        <f t="shared" ref="E23:P23" si="24">E102/E24</f>
        <v>375</v>
      </c>
      <c r="F23" s="19">
        <f t="shared" si="24"/>
        <v>625</v>
      </c>
      <c r="G23" s="19">
        <f t="shared" si="24"/>
        <v>875</v>
      </c>
      <c r="H23" s="19">
        <f t="shared" si="24"/>
        <v>1125</v>
      </c>
      <c r="I23" s="19">
        <f t="shared" si="24"/>
        <v>1375</v>
      </c>
      <c r="J23" s="19">
        <f t="shared" si="24"/>
        <v>1625</v>
      </c>
      <c r="K23" s="19">
        <f t="shared" si="24"/>
        <v>1875</v>
      </c>
      <c r="L23" s="19">
        <f t="shared" si="24"/>
        <v>2125</v>
      </c>
      <c r="M23" s="19">
        <f t="shared" si="24"/>
        <v>2125</v>
      </c>
      <c r="N23" s="19">
        <f t="shared" si="24"/>
        <v>2125</v>
      </c>
      <c r="O23" s="19">
        <f t="shared" si="24"/>
        <v>2125</v>
      </c>
      <c r="P23" s="19">
        <f t="shared" si="24"/>
        <v>2125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outlineLevel="1">
      <c r="A24" s="1"/>
      <c r="B24" s="21" t="s">
        <v>24</v>
      </c>
      <c r="C24" s="22"/>
      <c r="D24" s="23"/>
      <c r="E24" s="28">
        <v>0.4</v>
      </c>
      <c r="F24" s="28">
        <v>0.4</v>
      </c>
      <c r="G24" s="28">
        <v>0.4</v>
      </c>
      <c r="H24" s="28">
        <v>0.4</v>
      </c>
      <c r="I24" s="28">
        <v>0.4</v>
      </c>
      <c r="J24" s="28">
        <v>0.4</v>
      </c>
      <c r="K24" s="28">
        <v>0.4</v>
      </c>
      <c r="L24" s="28">
        <v>0.4</v>
      </c>
      <c r="M24" s="28">
        <v>0.4</v>
      </c>
      <c r="N24" s="28">
        <v>0.4</v>
      </c>
      <c r="O24" s="28">
        <v>0.4</v>
      </c>
      <c r="P24" s="28">
        <v>0.4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outlineLevel="1">
      <c r="A25" s="34">
        <v>3.0</v>
      </c>
      <c r="B25" s="35" t="s">
        <v>27</v>
      </c>
      <c r="C25" s="8" t="s">
        <v>13</v>
      </c>
      <c r="D25" s="25">
        <f>SUM(E25:P25)</f>
        <v>32245833.33</v>
      </c>
      <c r="E25" s="26">
        <f t="shared" ref="E25:P25" si="25">IFERROR(E107/E27,0)</f>
        <v>340625</v>
      </c>
      <c r="F25" s="26">
        <f t="shared" si="25"/>
        <v>567708.3333</v>
      </c>
      <c r="G25" s="26">
        <f t="shared" si="25"/>
        <v>794791.6667</v>
      </c>
      <c r="H25" s="26">
        <f t="shared" si="25"/>
        <v>1021875</v>
      </c>
      <c r="I25" s="26">
        <f t="shared" si="25"/>
        <v>1703125</v>
      </c>
      <c r="J25" s="26">
        <f t="shared" si="25"/>
        <v>2270833.333</v>
      </c>
      <c r="K25" s="26">
        <f t="shared" si="25"/>
        <v>2838541.667</v>
      </c>
      <c r="L25" s="26">
        <f t="shared" si="25"/>
        <v>3406250</v>
      </c>
      <c r="M25" s="26">
        <f t="shared" si="25"/>
        <v>3973958.333</v>
      </c>
      <c r="N25" s="26">
        <f t="shared" si="25"/>
        <v>4541666.667</v>
      </c>
      <c r="O25" s="26">
        <f t="shared" si="25"/>
        <v>5109375</v>
      </c>
      <c r="P25" s="26">
        <f t="shared" si="25"/>
        <v>5677083.333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outlineLevel="1">
      <c r="A26" s="1"/>
      <c r="B26" s="18"/>
      <c r="C26" s="11" t="s">
        <v>14</v>
      </c>
      <c r="D26" s="4"/>
      <c r="E26" s="19">
        <f t="shared" ref="E26:P26" si="26">E108/E27</f>
        <v>31.25</v>
      </c>
      <c r="F26" s="19">
        <f t="shared" si="26"/>
        <v>52.08333333</v>
      </c>
      <c r="G26" s="19">
        <f t="shared" si="26"/>
        <v>72.91666667</v>
      </c>
      <c r="H26" s="19">
        <f t="shared" si="26"/>
        <v>93.75</v>
      </c>
      <c r="I26" s="19">
        <f t="shared" si="26"/>
        <v>156.25</v>
      </c>
      <c r="J26" s="19">
        <f t="shared" si="26"/>
        <v>208.3333333</v>
      </c>
      <c r="K26" s="19">
        <f t="shared" si="26"/>
        <v>260.4166667</v>
      </c>
      <c r="L26" s="19">
        <f t="shared" si="26"/>
        <v>312.5</v>
      </c>
      <c r="M26" s="19">
        <f t="shared" si="26"/>
        <v>364.5833333</v>
      </c>
      <c r="N26" s="19">
        <f t="shared" si="26"/>
        <v>416.6666667</v>
      </c>
      <c r="O26" s="19">
        <f t="shared" si="26"/>
        <v>468.75</v>
      </c>
      <c r="P26" s="19">
        <f t="shared" si="26"/>
        <v>520.8333333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outlineLevel="1">
      <c r="A27" s="1"/>
      <c r="B27" s="21" t="s">
        <v>24</v>
      </c>
      <c r="C27" s="22"/>
      <c r="D27" s="23"/>
      <c r="E27" s="28">
        <v>0.96</v>
      </c>
      <c r="F27" s="28">
        <v>0.96</v>
      </c>
      <c r="G27" s="28">
        <v>0.96</v>
      </c>
      <c r="H27" s="28">
        <v>0.96</v>
      </c>
      <c r="I27" s="28">
        <v>0.96</v>
      </c>
      <c r="J27" s="28">
        <v>0.96</v>
      </c>
      <c r="K27" s="28">
        <v>0.96</v>
      </c>
      <c r="L27" s="28">
        <v>0.96</v>
      </c>
      <c r="M27" s="28">
        <v>0.96</v>
      </c>
      <c r="N27" s="28">
        <v>0.96</v>
      </c>
      <c r="O27" s="28">
        <v>0.96</v>
      </c>
      <c r="P27" s="28">
        <v>0.96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outlineLevel="1">
      <c r="A28" s="34">
        <v>4.0</v>
      </c>
      <c r="B28" s="35" t="s">
        <v>28</v>
      </c>
      <c r="C28" s="8" t="s">
        <v>13</v>
      </c>
      <c r="D28" s="25">
        <f>SUM(E28:P28)</f>
        <v>9466666.667</v>
      </c>
      <c r="E28" s="26">
        <f t="shared" ref="E28:P28" si="27">IFERROR(E113/E30,0)</f>
        <v>100000</v>
      </c>
      <c r="F28" s="26">
        <f t="shared" si="27"/>
        <v>166666.6667</v>
      </c>
      <c r="G28" s="26">
        <f t="shared" si="27"/>
        <v>233333.3333</v>
      </c>
      <c r="H28" s="26">
        <f t="shared" si="27"/>
        <v>300000</v>
      </c>
      <c r="I28" s="26">
        <f t="shared" si="27"/>
        <v>500000</v>
      </c>
      <c r="J28" s="26">
        <f t="shared" si="27"/>
        <v>666666.6667</v>
      </c>
      <c r="K28" s="26">
        <f t="shared" si="27"/>
        <v>833333.3333</v>
      </c>
      <c r="L28" s="26">
        <f t="shared" si="27"/>
        <v>1000000</v>
      </c>
      <c r="M28" s="26">
        <f t="shared" si="27"/>
        <v>1166666.667</v>
      </c>
      <c r="N28" s="26">
        <f t="shared" si="27"/>
        <v>1333333.333</v>
      </c>
      <c r="O28" s="26">
        <f t="shared" si="27"/>
        <v>1500000</v>
      </c>
      <c r="P28" s="26">
        <f t="shared" si="27"/>
        <v>1666666.667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outlineLevel="1">
      <c r="A29" s="1"/>
      <c r="B29" s="18"/>
      <c r="C29" s="11" t="s">
        <v>14</v>
      </c>
      <c r="D29" s="4"/>
      <c r="E29" s="19">
        <f t="shared" ref="E29:P29" si="28">E114/E30</f>
        <v>32.25806452</v>
      </c>
      <c r="F29" s="19">
        <f t="shared" si="28"/>
        <v>53.76344086</v>
      </c>
      <c r="G29" s="19">
        <f t="shared" si="28"/>
        <v>75.2688172</v>
      </c>
      <c r="H29" s="19">
        <f t="shared" si="28"/>
        <v>96.77419355</v>
      </c>
      <c r="I29" s="19">
        <f t="shared" si="28"/>
        <v>161.2903226</v>
      </c>
      <c r="J29" s="19">
        <f t="shared" si="28"/>
        <v>215.0537634</v>
      </c>
      <c r="K29" s="19">
        <f t="shared" si="28"/>
        <v>268.8172043</v>
      </c>
      <c r="L29" s="19">
        <f t="shared" si="28"/>
        <v>322.5806452</v>
      </c>
      <c r="M29" s="19">
        <f t="shared" si="28"/>
        <v>376.344086</v>
      </c>
      <c r="N29" s="19">
        <f t="shared" si="28"/>
        <v>430.1075269</v>
      </c>
      <c r="O29" s="19">
        <f t="shared" si="28"/>
        <v>483.8709677</v>
      </c>
      <c r="P29" s="19">
        <f t="shared" si="28"/>
        <v>537.6344086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outlineLevel="1">
      <c r="A30" s="1"/>
      <c r="B30" s="21" t="s">
        <v>24</v>
      </c>
      <c r="C30" s="22"/>
      <c r="D30" s="23"/>
      <c r="E30" s="28">
        <v>0.93</v>
      </c>
      <c r="F30" s="28">
        <v>0.93</v>
      </c>
      <c r="G30" s="28">
        <v>0.93</v>
      </c>
      <c r="H30" s="28">
        <v>0.93</v>
      </c>
      <c r="I30" s="28">
        <v>0.93</v>
      </c>
      <c r="J30" s="28">
        <v>0.93</v>
      </c>
      <c r="K30" s="28">
        <v>0.93</v>
      </c>
      <c r="L30" s="28">
        <v>0.93</v>
      </c>
      <c r="M30" s="28">
        <v>0.93</v>
      </c>
      <c r="N30" s="28">
        <v>0.93</v>
      </c>
      <c r="O30" s="28">
        <v>0.93</v>
      </c>
      <c r="P30" s="28">
        <v>0.93</v>
      </c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outlineLevel="1">
      <c r="A31" s="34">
        <v>5.0</v>
      </c>
      <c r="B31" s="35"/>
      <c r="C31" s="8" t="s">
        <v>13</v>
      </c>
      <c r="D31" s="25">
        <f>SUM(E31:P31)</f>
        <v>0</v>
      </c>
      <c r="E31" s="26">
        <f t="shared" ref="E31:P31" si="29">IFERROR(E119/E33,0)</f>
        <v>0</v>
      </c>
      <c r="F31" s="26">
        <f t="shared" si="29"/>
        <v>0</v>
      </c>
      <c r="G31" s="26">
        <f t="shared" si="29"/>
        <v>0</v>
      </c>
      <c r="H31" s="26">
        <f t="shared" si="29"/>
        <v>0</v>
      </c>
      <c r="I31" s="26">
        <f t="shared" si="29"/>
        <v>0</v>
      </c>
      <c r="J31" s="26">
        <f t="shared" si="29"/>
        <v>0</v>
      </c>
      <c r="K31" s="26">
        <f t="shared" si="29"/>
        <v>0</v>
      </c>
      <c r="L31" s="26">
        <f t="shared" si="29"/>
        <v>0</v>
      </c>
      <c r="M31" s="26">
        <f t="shared" si="29"/>
        <v>0</v>
      </c>
      <c r="N31" s="26">
        <f t="shared" si="29"/>
        <v>0</v>
      </c>
      <c r="O31" s="26">
        <f t="shared" si="29"/>
        <v>0</v>
      </c>
      <c r="P31" s="26">
        <f t="shared" si="29"/>
        <v>0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outlineLevel="1">
      <c r="A32" s="1"/>
      <c r="B32" s="18"/>
      <c r="C32" s="11" t="s">
        <v>14</v>
      </c>
      <c r="D32" s="4"/>
      <c r="E32" s="19">
        <f t="shared" ref="E32:P32" si="30">E120/E33</f>
        <v>0</v>
      </c>
      <c r="F32" s="19">
        <f t="shared" si="30"/>
        <v>0</v>
      </c>
      <c r="G32" s="19">
        <f t="shared" si="30"/>
        <v>0</v>
      </c>
      <c r="H32" s="19">
        <f t="shared" si="30"/>
        <v>0</v>
      </c>
      <c r="I32" s="19">
        <f t="shared" si="30"/>
        <v>0</v>
      </c>
      <c r="J32" s="19">
        <f t="shared" si="30"/>
        <v>0</v>
      </c>
      <c r="K32" s="19">
        <f t="shared" si="30"/>
        <v>0</v>
      </c>
      <c r="L32" s="19">
        <f t="shared" si="30"/>
        <v>0</v>
      </c>
      <c r="M32" s="19">
        <f t="shared" si="30"/>
        <v>0</v>
      </c>
      <c r="N32" s="19">
        <f t="shared" si="30"/>
        <v>0</v>
      </c>
      <c r="O32" s="19">
        <f t="shared" si="30"/>
        <v>0</v>
      </c>
      <c r="P32" s="19">
        <f t="shared" si="30"/>
        <v>0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outlineLevel="1">
      <c r="A33" s="1"/>
      <c r="B33" s="21" t="s">
        <v>24</v>
      </c>
      <c r="C33" s="22"/>
      <c r="D33" s="23"/>
      <c r="E33" s="28">
        <v>0.36</v>
      </c>
      <c r="F33" s="28">
        <v>0.36</v>
      </c>
      <c r="G33" s="28">
        <v>0.36</v>
      </c>
      <c r="H33" s="28">
        <v>0.36</v>
      </c>
      <c r="I33" s="28">
        <v>0.36</v>
      </c>
      <c r="J33" s="28">
        <v>0.36</v>
      </c>
      <c r="K33" s="28">
        <v>0.36</v>
      </c>
      <c r="L33" s="28">
        <v>0.36</v>
      </c>
      <c r="M33" s="28">
        <v>0.36</v>
      </c>
      <c r="N33" s="28">
        <v>0.36</v>
      </c>
      <c r="O33" s="28">
        <v>0.36</v>
      </c>
      <c r="P33" s="28">
        <v>0.36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outlineLevel="1">
      <c r="A34" s="34">
        <v>6.0</v>
      </c>
      <c r="B34" s="35"/>
      <c r="C34" s="8" t="s">
        <v>13</v>
      </c>
      <c r="D34" s="25">
        <f>SUM(E34:P34)</f>
        <v>0</v>
      </c>
      <c r="E34" s="26">
        <f t="shared" ref="E34:P34" si="31">IFERROR(E125/E36,0)</f>
        <v>0</v>
      </c>
      <c r="F34" s="26">
        <f t="shared" si="31"/>
        <v>0</v>
      </c>
      <c r="G34" s="26">
        <f t="shared" si="31"/>
        <v>0</v>
      </c>
      <c r="H34" s="26">
        <f t="shared" si="31"/>
        <v>0</v>
      </c>
      <c r="I34" s="26">
        <f t="shared" si="31"/>
        <v>0</v>
      </c>
      <c r="J34" s="26">
        <f t="shared" si="31"/>
        <v>0</v>
      </c>
      <c r="K34" s="26">
        <f t="shared" si="31"/>
        <v>0</v>
      </c>
      <c r="L34" s="26">
        <f t="shared" si="31"/>
        <v>0</v>
      </c>
      <c r="M34" s="26">
        <f t="shared" si="31"/>
        <v>0</v>
      </c>
      <c r="N34" s="26">
        <f t="shared" si="31"/>
        <v>0</v>
      </c>
      <c r="O34" s="26">
        <f t="shared" si="31"/>
        <v>0</v>
      </c>
      <c r="P34" s="26">
        <f t="shared" si="31"/>
        <v>0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outlineLevel="1">
      <c r="A35" s="1"/>
      <c r="B35" s="18"/>
      <c r="C35" s="11" t="s">
        <v>14</v>
      </c>
      <c r="D35" s="4"/>
      <c r="E35" s="19">
        <f t="shared" ref="E35:P35" si="32">E126/E36</f>
        <v>0</v>
      </c>
      <c r="F35" s="19">
        <f t="shared" si="32"/>
        <v>0</v>
      </c>
      <c r="G35" s="19">
        <f t="shared" si="32"/>
        <v>0</v>
      </c>
      <c r="H35" s="19">
        <f t="shared" si="32"/>
        <v>0</v>
      </c>
      <c r="I35" s="19">
        <f t="shared" si="32"/>
        <v>0</v>
      </c>
      <c r="J35" s="19">
        <f t="shared" si="32"/>
        <v>0</v>
      </c>
      <c r="K35" s="19">
        <f t="shared" si="32"/>
        <v>0</v>
      </c>
      <c r="L35" s="19">
        <f t="shared" si="32"/>
        <v>0</v>
      </c>
      <c r="M35" s="19">
        <f t="shared" si="32"/>
        <v>0</v>
      </c>
      <c r="N35" s="19">
        <f t="shared" si="32"/>
        <v>0</v>
      </c>
      <c r="O35" s="19">
        <f t="shared" si="32"/>
        <v>0</v>
      </c>
      <c r="P35" s="19">
        <f t="shared" si="32"/>
        <v>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outlineLevel="1">
      <c r="A36" s="1"/>
      <c r="B36" s="21" t="s">
        <v>24</v>
      </c>
      <c r="C36" s="22"/>
      <c r="D36" s="23"/>
      <c r="E36" s="28">
        <v>0.24</v>
      </c>
      <c r="F36" s="28">
        <v>0.24</v>
      </c>
      <c r="G36" s="28">
        <v>0.24</v>
      </c>
      <c r="H36" s="28">
        <v>0.24</v>
      </c>
      <c r="I36" s="28">
        <v>0.24</v>
      </c>
      <c r="J36" s="28">
        <v>0.24</v>
      </c>
      <c r="K36" s="28">
        <v>0.24</v>
      </c>
      <c r="L36" s="28">
        <v>0.24</v>
      </c>
      <c r="M36" s="28">
        <v>0.24</v>
      </c>
      <c r="N36" s="28">
        <v>0.24</v>
      </c>
      <c r="O36" s="28">
        <v>0.24</v>
      </c>
      <c r="P36" s="28">
        <v>0.24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outlineLevel="1">
      <c r="A37" s="34">
        <v>7.0</v>
      </c>
      <c r="B37" s="35"/>
      <c r="C37" s="8" t="s">
        <v>13</v>
      </c>
      <c r="D37" s="25">
        <f>SUM(E37:P37)</f>
        <v>0</v>
      </c>
      <c r="E37" s="26">
        <f t="shared" ref="E37:P37" si="33">IFERROR(E131/E39,0)</f>
        <v>0</v>
      </c>
      <c r="F37" s="26">
        <f t="shared" si="33"/>
        <v>0</v>
      </c>
      <c r="G37" s="26">
        <f t="shared" si="33"/>
        <v>0</v>
      </c>
      <c r="H37" s="26">
        <f t="shared" si="33"/>
        <v>0</v>
      </c>
      <c r="I37" s="26">
        <f t="shared" si="33"/>
        <v>0</v>
      </c>
      <c r="J37" s="26">
        <f t="shared" si="33"/>
        <v>0</v>
      </c>
      <c r="K37" s="26">
        <f t="shared" si="33"/>
        <v>0</v>
      </c>
      <c r="L37" s="26">
        <f t="shared" si="33"/>
        <v>0</v>
      </c>
      <c r="M37" s="26">
        <f t="shared" si="33"/>
        <v>0</v>
      </c>
      <c r="N37" s="26">
        <f t="shared" si="33"/>
        <v>0</v>
      </c>
      <c r="O37" s="26">
        <f t="shared" si="33"/>
        <v>0</v>
      </c>
      <c r="P37" s="26">
        <f t="shared" si="33"/>
        <v>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outlineLevel="1">
      <c r="A38" s="1"/>
      <c r="B38" s="18"/>
      <c r="C38" s="11" t="s">
        <v>14</v>
      </c>
      <c r="D38" s="4"/>
      <c r="E38" s="19">
        <f t="shared" ref="E38:P38" si="34">E132/E39</f>
        <v>0</v>
      </c>
      <c r="F38" s="19">
        <f t="shared" si="34"/>
        <v>0</v>
      </c>
      <c r="G38" s="19">
        <f t="shared" si="34"/>
        <v>0</v>
      </c>
      <c r="H38" s="19">
        <f t="shared" si="34"/>
        <v>0</v>
      </c>
      <c r="I38" s="19">
        <f t="shared" si="34"/>
        <v>0</v>
      </c>
      <c r="J38" s="19">
        <f t="shared" si="34"/>
        <v>0</v>
      </c>
      <c r="K38" s="19">
        <f t="shared" si="34"/>
        <v>0</v>
      </c>
      <c r="L38" s="19">
        <f t="shared" si="34"/>
        <v>0</v>
      </c>
      <c r="M38" s="19">
        <f t="shared" si="34"/>
        <v>0</v>
      </c>
      <c r="N38" s="19">
        <f t="shared" si="34"/>
        <v>0</v>
      </c>
      <c r="O38" s="19">
        <f t="shared" si="34"/>
        <v>0</v>
      </c>
      <c r="P38" s="19">
        <f t="shared" si="34"/>
        <v>0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outlineLevel="1">
      <c r="A39" s="1"/>
      <c r="B39" s="21"/>
      <c r="C39" s="22"/>
      <c r="D39" s="23"/>
      <c r="E39" s="28">
        <v>0.7</v>
      </c>
      <c r="F39" s="28">
        <v>0.7</v>
      </c>
      <c r="G39" s="28">
        <v>0.7</v>
      </c>
      <c r="H39" s="28">
        <v>0.7</v>
      </c>
      <c r="I39" s="28">
        <v>0.7</v>
      </c>
      <c r="J39" s="28">
        <v>0.7</v>
      </c>
      <c r="K39" s="28">
        <v>0.7</v>
      </c>
      <c r="L39" s="28">
        <v>0.7</v>
      </c>
      <c r="M39" s="28">
        <v>0.7</v>
      </c>
      <c r="N39" s="28">
        <v>0.7</v>
      </c>
      <c r="O39" s="28">
        <v>0.7</v>
      </c>
      <c r="P39" s="28">
        <v>0.7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outlineLevel="1">
      <c r="A40" s="34">
        <v>8.0</v>
      </c>
      <c r="B40" s="35"/>
      <c r="C40" s="8" t="s">
        <v>13</v>
      </c>
      <c r="D40" s="25">
        <f>SUM(E40:P40)</f>
        <v>0</v>
      </c>
      <c r="E40" s="26">
        <f t="shared" ref="E40:P40" si="35">IFERROR(E137/E42,0)</f>
        <v>0</v>
      </c>
      <c r="F40" s="26">
        <f t="shared" si="35"/>
        <v>0</v>
      </c>
      <c r="G40" s="26">
        <f t="shared" si="35"/>
        <v>0</v>
      </c>
      <c r="H40" s="26">
        <f t="shared" si="35"/>
        <v>0</v>
      </c>
      <c r="I40" s="26">
        <f t="shared" si="35"/>
        <v>0</v>
      </c>
      <c r="J40" s="26">
        <f t="shared" si="35"/>
        <v>0</v>
      </c>
      <c r="K40" s="26">
        <f t="shared" si="35"/>
        <v>0</v>
      </c>
      <c r="L40" s="26">
        <f t="shared" si="35"/>
        <v>0</v>
      </c>
      <c r="M40" s="26">
        <f t="shared" si="35"/>
        <v>0</v>
      </c>
      <c r="N40" s="26">
        <f t="shared" si="35"/>
        <v>0</v>
      </c>
      <c r="O40" s="26">
        <f t="shared" si="35"/>
        <v>0</v>
      </c>
      <c r="P40" s="26">
        <f t="shared" si="35"/>
        <v>0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outlineLevel="1">
      <c r="A41" s="1"/>
      <c r="B41" s="18"/>
      <c r="C41" s="11" t="s">
        <v>14</v>
      </c>
      <c r="D41" s="4"/>
      <c r="E41" s="19">
        <f t="shared" ref="E41:P41" si="36">E138/E42</f>
        <v>0</v>
      </c>
      <c r="F41" s="19">
        <f t="shared" si="36"/>
        <v>0</v>
      </c>
      <c r="G41" s="19">
        <f t="shared" si="36"/>
        <v>0</v>
      </c>
      <c r="H41" s="19">
        <f t="shared" si="36"/>
        <v>0</v>
      </c>
      <c r="I41" s="19">
        <f t="shared" si="36"/>
        <v>0</v>
      </c>
      <c r="J41" s="19">
        <f t="shared" si="36"/>
        <v>0</v>
      </c>
      <c r="K41" s="19">
        <f t="shared" si="36"/>
        <v>0</v>
      </c>
      <c r="L41" s="19">
        <f t="shared" si="36"/>
        <v>0</v>
      </c>
      <c r="M41" s="19">
        <f t="shared" si="36"/>
        <v>0</v>
      </c>
      <c r="N41" s="19">
        <f t="shared" si="36"/>
        <v>0</v>
      </c>
      <c r="O41" s="19">
        <f t="shared" si="36"/>
        <v>0</v>
      </c>
      <c r="P41" s="19">
        <f t="shared" si="36"/>
        <v>0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outlineLevel="1">
      <c r="A42" s="1"/>
      <c r="B42" s="21"/>
      <c r="C42" s="22"/>
      <c r="D42" s="23"/>
      <c r="E42" s="28">
        <v>0.6</v>
      </c>
      <c r="F42" s="28">
        <v>0.6</v>
      </c>
      <c r="G42" s="28">
        <v>0.6</v>
      </c>
      <c r="H42" s="28">
        <v>0.6</v>
      </c>
      <c r="I42" s="28">
        <v>0.6</v>
      </c>
      <c r="J42" s="28">
        <v>0.6</v>
      </c>
      <c r="K42" s="28">
        <v>0.6</v>
      </c>
      <c r="L42" s="28">
        <v>0.6</v>
      </c>
      <c r="M42" s="28">
        <v>0.6</v>
      </c>
      <c r="N42" s="28">
        <v>0.6</v>
      </c>
      <c r="O42" s="28">
        <v>0.6</v>
      </c>
      <c r="P42" s="28">
        <v>0.6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outlineLevel="1">
      <c r="A43" s="34">
        <v>9.0</v>
      </c>
      <c r="B43" s="35"/>
      <c r="C43" s="8" t="s">
        <v>13</v>
      </c>
      <c r="D43" s="25">
        <f>SUM(E43:P43)</f>
        <v>0</v>
      </c>
      <c r="E43" s="26">
        <f t="shared" ref="E43:P43" si="37">IFERROR(E143/E45,0)</f>
        <v>0</v>
      </c>
      <c r="F43" s="26">
        <f t="shared" si="37"/>
        <v>0</v>
      </c>
      <c r="G43" s="26">
        <f t="shared" si="37"/>
        <v>0</v>
      </c>
      <c r="H43" s="26">
        <f t="shared" si="37"/>
        <v>0</v>
      </c>
      <c r="I43" s="26">
        <f t="shared" si="37"/>
        <v>0</v>
      </c>
      <c r="J43" s="26">
        <f t="shared" si="37"/>
        <v>0</v>
      </c>
      <c r="K43" s="26">
        <f t="shared" si="37"/>
        <v>0</v>
      </c>
      <c r="L43" s="26">
        <f t="shared" si="37"/>
        <v>0</v>
      </c>
      <c r="M43" s="26">
        <f t="shared" si="37"/>
        <v>0</v>
      </c>
      <c r="N43" s="26">
        <f t="shared" si="37"/>
        <v>0</v>
      </c>
      <c r="O43" s="26">
        <f t="shared" si="37"/>
        <v>0</v>
      </c>
      <c r="P43" s="26">
        <f t="shared" si="37"/>
        <v>0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outlineLevel="1">
      <c r="A44" s="1"/>
      <c r="B44" s="18"/>
      <c r="C44" s="11" t="s">
        <v>14</v>
      </c>
      <c r="D44" s="4"/>
      <c r="E44" s="19">
        <f t="shared" ref="E44:P44" si="38">E144/E45</f>
        <v>0</v>
      </c>
      <c r="F44" s="19">
        <f t="shared" si="38"/>
        <v>0</v>
      </c>
      <c r="G44" s="19">
        <f t="shared" si="38"/>
        <v>0</v>
      </c>
      <c r="H44" s="19">
        <f t="shared" si="38"/>
        <v>0</v>
      </c>
      <c r="I44" s="19">
        <f t="shared" si="38"/>
        <v>0</v>
      </c>
      <c r="J44" s="19">
        <f t="shared" si="38"/>
        <v>0</v>
      </c>
      <c r="K44" s="19">
        <f t="shared" si="38"/>
        <v>0</v>
      </c>
      <c r="L44" s="19">
        <f t="shared" si="38"/>
        <v>0</v>
      </c>
      <c r="M44" s="19">
        <f t="shared" si="38"/>
        <v>0</v>
      </c>
      <c r="N44" s="19">
        <f t="shared" si="38"/>
        <v>0</v>
      </c>
      <c r="O44" s="19">
        <f t="shared" si="38"/>
        <v>0</v>
      </c>
      <c r="P44" s="19">
        <f t="shared" si="38"/>
        <v>0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outlineLevel="1">
      <c r="A45" s="1"/>
      <c r="B45" s="36"/>
      <c r="C45" s="22"/>
      <c r="D45" s="23"/>
      <c r="E45" s="28">
        <v>0.35</v>
      </c>
      <c r="F45" s="28">
        <v>0.35</v>
      </c>
      <c r="G45" s="28">
        <v>0.35</v>
      </c>
      <c r="H45" s="28">
        <v>0.35</v>
      </c>
      <c r="I45" s="28">
        <v>0.35</v>
      </c>
      <c r="J45" s="28">
        <v>0.35</v>
      </c>
      <c r="K45" s="28">
        <v>0.35</v>
      </c>
      <c r="L45" s="28">
        <v>0.35</v>
      </c>
      <c r="M45" s="28">
        <v>0.35</v>
      </c>
      <c r="N45" s="28">
        <v>0.35</v>
      </c>
      <c r="O45" s="28">
        <v>0.35</v>
      </c>
      <c r="P45" s="28">
        <v>0.35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1"/>
      <c r="B46" s="2"/>
      <c r="C46" s="11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1"/>
      <c r="B47" s="2"/>
      <c r="C47" s="11"/>
      <c r="D47" s="3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idden="1">
      <c r="A48" s="1"/>
      <c r="B48" s="39" t="s">
        <v>29</v>
      </c>
      <c r="C48" s="8" t="s">
        <v>13</v>
      </c>
      <c r="D48" s="25">
        <f>SUM(E48:P48)</f>
        <v>0</v>
      </c>
      <c r="E48" s="26">
        <f t="shared" ref="E48:F48" si="39">IFERROR(E149/E50,0)</f>
        <v>0</v>
      </c>
      <c r="F48" s="26">
        <f t="shared" si="39"/>
        <v>0</v>
      </c>
      <c r="G48" s="26">
        <f t="shared" ref="G48:H48" si="40">IFERROR(G149/G50,0)*G64</f>
        <v>0</v>
      </c>
      <c r="H48" s="26">
        <f t="shared" si="40"/>
        <v>0</v>
      </c>
      <c r="I48" s="26">
        <f t="shared" ref="I48:P48" si="41">IFERROR(I149/I50,0)</f>
        <v>0</v>
      </c>
      <c r="J48" s="26">
        <f t="shared" si="41"/>
        <v>0</v>
      </c>
      <c r="K48" s="26">
        <f t="shared" si="41"/>
        <v>0</v>
      </c>
      <c r="L48" s="26">
        <f t="shared" si="41"/>
        <v>0</v>
      </c>
      <c r="M48" s="26">
        <f t="shared" si="41"/>
        <v>0</v>
      </c>
      <c r="N48" s="26">
        <f t="shared" si="41"/>
        <v>0</v>
      </c>
      <c r="O48" s="26">
        <f t="shared" si="41"/>
        <v>0</v>
      </c>
      <c r="P48" s="27">
        <f t="shared" si="41"/>
        <v>0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idden="1">
      <c r="A49" s="1"/>
      <c r="B49" s="18"/>
      <c r="C49" s="11" t="s">
        <v>14</v>
      </c>
      <c r="D49" s="4"/>
      <c r="E49" s="19">
        <f t="shared" ref="E49:P49" si="42">E150/E50</f>
        <v>0</v>
      </c>
      <c r="F49" s="19">
        <f t="shared" si="42"/>
        <v>0</v>
      </c>
      <c r="G49" s="19">
        <f t="shared" si="42"/>
        <v>0</v>
      </c>
      <c r="H49" s="19">
        <f t="shared" si="42"/>
        <v>0</v>
      </c>
      <c r="I49" s="19">
        <f t="shared" si="42"/>
        <v>0</v>
      </c>
      <c r="J49" s="19">
        <f t="shared" si="42"/>
        <v>0</v>
      </c>
      <c r="K49" s="19">
        <f t="shared" si="42"/>
        <v>0</v>
      </c>
      <c r="L49" s="19">
        <f t="shared" si="42"/>
        <v>0</v>
      </c>
      <c r="M49" s="19">
        <f t="shared" si="42"/>
        <v>0</v>
      </c>
      <c r="N49" s="19">
        <f t="shared" si="42"/>
        <v>0</v>
      </c>
      <c r="O49" s="19">
        <f t="shared" si="42"/>
        <v>0</v>
      </c>
      <c r="P49" s="20">
        <f t="shared" si="42"/>
        <v>0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idden="1">
      <c r="A50" s="1"/>
      <c r="B50" s="21" t="s">
        <v>30</v>
      </c>
      <c r="C50" s="22"/>
      <c r="D50" s="23"/>
      <c r="E50" s="28">
        <v>0.73</v>
      </c>
      <c r="F50" s="28">
        <v>0.73</v>
      </c>
      <c r="G50" s="28">
        <v>0.73</v>
      </c>
      <c r="H50" s="28">
        <v>0.73</v>
      </c>
      <c r="I50" s="28">
        <v>0.73</v>
      </c>
      <c r="J50" s="28">
        <v>0.73</v>
      </c>
      <c r="K50" s="28">
        <v>0.73</v>
      </c>
      <c r="L50" s="28">
        <v>0.73</v>
      </c>
      <c r="M50" s="28">
        <v>0.73</v>
      </c>
      <c r="N50" s="28">
        <v>0.73</v>
      </c>
      <c r="O50" s="28">
        <v>0.73</v>
      </c>
      <c r="P50" s="28">
        <v>0.73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idden="1">
      <c r="A51" s="1"/>
      <c r="B51" s="2" t="s">
        <v>31</v>
      </c>
      <c r="C51" s="8" t="s">
        <v>13</v>
      </c>
      <c r="D51" s="37">
        <f>SUM(E51:P51)</f>
        <v>0</v>
      </c>
      <c r="E51" s="38">
        <f t="shared" ref="E51:F51" si="43">IFERROR(E155/E53,0)</f>
        <v>0</v>
      </c>
      <c r="F51" s="38">
        <f t="shared" si="43"/>
        <v>0</v>
      </c>
      <c r="G51" s="38">
        <f t="shared" ref="G51:H51" si="44">IFERROR(G155/G53,0)*G64</f>
        <v>0</v>
      </c>
      <c r="H51" s="38">
        <f t="shared" si="44"/>
        <v>0</v>
      </c>
      <c r="I51" s="38">
        <f t="shared" ref="I51:P51" si="45">IFERROR(I155/I53,0)</f>
        <v>0</v>
      </c>
      <c r="J51" s="38">
        <f t="shared" si="45"/>
        <v>0</v>
      </c>
      <c r="K51" s="38">
        <f t="shared" si="45"/>
        <v>0</v>
      </c>
      <c r="L51" s="38">
        <f t="shared" si="45"/>
        <v>0</v>
      </c>
      <c r="M51" s="38">
        <f t="shared" si="45"/>
        <v>0</v>
      </c>
      <c r="N51" s="38">
        <f t="shared" si="45"/>
        <v>0</v>
      </c>
      <c r="O51" s="38">
        <f t="shared" si="45"/>
        <v>0</v>
      </c>
      <c r="P51" s="38">
        <f t="shared" si="45"/>
        <v>0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idden="1">
      <c r="A52" s="1"/>
      <c r="B52" s="36"/>
      <c r="C52" s="11" t="s">
        <v>14</v>
      </c>
      <c r="D52" s="4"/>
      <c r="E52" s="19">
        <f t="shared" ref="E52:P52" si="46">E156/E53</f>
        <v>0</v>
      </c>
      <c r="F52" s="19">
        <f t="shared" si="46"/>
        <v>0</v>
      </c>
      <c r="G52" s="19">
        <f t="shared" si="46"/>
        <v>0</v>
      </c>
      <c r="H52" s="19">
        <f t="shared" si="46"/>
        <v>0</v>
      </c>
      <c r="I52" s="19">
        <f t="shared" si="46"/>
        <v>0</v>
      </c>
      <c r="J52" s="19">
        <f t="shared" si="46"/>
        <v>0</v>
      </c>
      <c r="K52" s="19">
        <f t="shared" si="46"/>
        <v>0</v>
      </c>
      <c r="L52" s="19">
        <f t="shared" si="46"/>
        <v>0</v>
      </c>
      <c r="M52" s="19">
        <f t="shared" si="46"/>
        <v>0</v>
      </c>
      <c r="N52" s="19">
        <f t="shared" si="46"/>
        <v>0</v>
      </c>
      <c r="O52" s="19">
        <f t="shared" si="46"/>
        <v>0</v>
      </c>
      <c r="P52" s="19">
        <f t="shared" si="46"/>
        <v>0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idden="1">
      <c r="A53" s="1"/>
      <c r="B53" s="36" t="s">
        <v>32</v>
      </c>
      <c r="C53" s="3"/>
      <c r="D53" s="4"/>
      <c r="E53" s="40">
        <v>0.38</v>
      </c>
      <c r="F53" s="40">
        <v>0.38</v>
      </c>
      <c r="G53" s="40">
        <v>0.38</v>
      </c>
      <c r="H53" s="40">
        <v>0.38</v>
      </c>
      <c r="I53" s="40">
        <v>0.38</v>
      </c>
      <c r="J53" s="40">
        <v>0.38</v>
      </c>
      <c r="K53" s="40">
        <v>0.38</v>
      </c>
      <c r="L53" s="40">
        <v>0.38</v>
      </c>
      <c r="M53" s="40">
        <v>0.38</v>
      </c>
      <c r="N53" s="40">
        <v>0.38</v>
      </c>
      <c r="O53" s="40">
        <v>0.38</v>
      </c>
      <c r="P53" s="40">
        <v>0.38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idden="1">
      <c r="A54" s="1"/>
      <c r="B54" s="2"/>
      <c r="C54" s="3"/>
      <c r="D54" s="4"/>
      <c r="E54" s="3"/>
      <c r="F54" s="41"/>
      <c r="G54" s="41"/>
      <c r="H54" s="42"/>
      <c r="I54" s="42"/>
      <c r="J54" s="42"/>
      <c r="K54" s="42"/>
      <c r="L54" s="42"/>
      <c r="M54" s="42"/>
      <c r="N54" s="42"/>
      <c r="O54" s="42"/>
      <c r="P54" s="42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1"/>
      <c r="B55" s="43"/>
      <c r="C55" s="3"/>
      <c r="D55" s="4"/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1"/>
      <c r="B56" s="2"/>
      <c r="C56" s="3"/>
      <c r="D56" s="4"/>
      <c r="E56" s="3"/>
      <c r="F56" s="41"/>
      <c r="G56" s="46"/>
      <c r="H56" s="42"/>
      <c r="I56" s="42"/>
      <c r="J56" s="47"/>
      <c r="K56" s="42"/>
      <c r="L56" s="42"/>
      <c r="M56" s="42"/>
      <c r="N56" s="42"/>
      <c r="O56" s="42"/>
      <c r="P56" s="42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48"/>
      <c r="B57" s="49" t="s">
        <v>33</v>
      </c>
      <c r="C57" s="50">
        <f>SUM(E63:P63)</f>
        <v>231257800</v>
      </c>
      <c r="D57" s="48"/>
      <c r="E57" s="51"/>
      <c r="F57" s="51"/>
      <c r="G57" s="52"/>
      <c r="H57" s="53"/>
      <c r="I57" s="53"/>
      <c r="J57" s="53"/>
      <c r="K57" s="53"/>
      <c r="L57" s="53"/>
      <c r="M57" s="53"/>
      <c r="N57" s="53"/>
      <c r="O57" s="53"/>
      <c r="P57" s="53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collapsed="1">
      <c r="A58" s="48"/>
      <c r="B58" s="55" t="s">
        <v>34</v>
      </c>
      <c r="C58" s="50" t="str">
        <f>P331</f>
        <v>#VALUE!</v>
      </c>
      <c r="D58" s="48"/>
      <c r="E58" s="51"/>
      <c r="F58" s="51"/>
      <c r="G58" s="52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hidden="1" outlineLevel="1">
      <c r="A59" s="56"/>
      <c r="B59" s="55" t="s">
        <v>35</v>
      </c>
      <c r="C59" s="50" t="str">
        <f>P378</f>
        <v>#VALUE!</v>
      </c>
      <c r="D59" s="48"/>
      <c r="E59" s="51">
        <f t="shared" ref="E59:P59" si="47">E378</f>
        <v>3480694.164</v>
      </c>
      <c r="F59" s="51">
        <f t="shared" si="47"/>
        <v>4403242.747</v>
      </c>
      <c r="G59" s="51">
        <f t="shared" si="47"/>
        <v>9703872.138</v>
      </c>
      <c r="H59" s="51">
        <f t="shared" si="47"/>
        <v>11390582.34</v>
      </c>
      <c r="I59" s="51">
        <f t="shared" si="47"/>
        <v>18539854.47</v>
      </c>
      <c r="J59" s="51">
        <f t="shared" si="47"/>
        <v>21334568.27</v>
      </c>
      <c r="K59" s="51">
        <f t="shared" si="47"/>
        <v>30430723.71</v>
      </c>
      <c r="L59" s="51">
        <f t="shared" si="47"/>
        <v>34284320.82</v>
      </c>
      <c r="M59" s="51">
        <f t="shared" si="47"/>
        <v>44499519.33</v>
      </c>
      <c r="N59" s="51">
        <f t="shared" si="47"/>
        <v>48644319.25</v>
      </c>
      <c r="O59" s="51">
        <f t="shared" si="47"/>
        <v>59150720.59</v>
      </c>
      <c r="P59" s="51" t="str">
        <f t="shared" si="47"/>
        <v>#VALUE!</v>
      </c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hidden="1" outlineLevel="1">
      <c r="A60" s="57"/>
      <c r="B60" s="57"/>
      <c r="C60" s="58"/>
      <c r="D60" s="59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idden="1" outlineLevel="1">
      <c r="A61" s="60"/>
      <c r="B61" s="61"/>
      <c r="C61" s="62"/>
      <c r="D61" s="62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</row>
    <row r="62">
      <c r="A62" s="57"/>
      <c r="B62" s="57"/>
      <c r="C62" s="58" t="s">
        <v>36</v>
      </c>
      <c r="D62" s="65" t="s">
        <v>37</v>
      </c>
      <c r="E62" s="5" t="s">
        <v>0</v>
      </c>
      <c r="F62" s="5" t="s">
        <v>1</v>
      </c>
      <c r="G62" s="5" t="s">
        <v>2</v>
      </c>
      <c r="H62" s="5" t="s">
        <v>3</v>
      </c>
      <c r="I62" s="5" t="s">
        <v>4</v>
      </c>
      <c r="J62" s="5" t="s">
        <v>5</v>
      </c>
      <c r="K62" s="5" t="s">
        <v>6</v>
      </c>
      <c r="L62" s="5" t="s">
        <v>7</v>
      </c>
      <c r="M62" s="5" t="s">
        <v>8</v>
      </c>
      <c r="N62" s="5" t="s">
        <v>9</v>
      </c>
      <c r="O62" s="5" t="s">
        <v>10</v>
      </c>
      <c r="P62" s="5" t="s">
        <v>11</v>
      </c>
      <c r="Q62" s="6">
        <v>13.0</v>
      </c>
      <c r="R62" s="6">
        <v>14.0</v>
      </c>
      <c r="S62" s="6">
        <v>15.0</v>
      </c>
      <c r="T62" s="6">
        <v>16.0</v>
      </c>
      <c r="U62" s="6">
        <v>17.0</v>
      </c>
      <c r="V62" s="6">
        <v>18.0</v>
      </c>
      <c r="W62" s="6">
        <v>19.0</v>
      </c>
      <c r="X62" s="6">
        <v>20.0</v>
      </c>
      <c r="Y62" s="6">
        <v>21.0</v>
      </c>
      <c r="Z62" s="6">
        <v>22.0</v>
      </c>
      <c r="AA62" s="6">
        <v>23.0</v>
      </c>
    </row>
    <row r="63">
      <c r="A63" s="7" t="s">
        <v>38</v>
      </c>
      <c r="B63" s="7" t="s">
        <v>39</v>
      </c>
      <c r="C63" s="66"/>
      <c r="D63" s="67">
        <f>SUM(E63:P63)</f>
        <v>231257800</v>
      </c>
      <c r="E63" s="68">
        <f t="shared" ref="E63:P63" si="48">IF(E64&gt;0,E65*E64,E65)</f>
        <v>11587800</v>
      </c>
      <c r="F63" s="68">
        <f t="shared" si="48"/>
        <v>7830000</v>
      </c>
      <c r="G63" s="68">
        <f t="shared" si="48"/>
        <v>16490000</v>
      </c>
      <c r="H63" s="68">
        <f t="shared" si="48"/>
        <v>10750000</v>
      </c>
      <c r="I63" s="68">
        <f t="shared" si="48"/>
        <v>21570000</v>
      </c>
      <c r="J63" s="68">
        <f t="shared" si="48"/>
        <v>14650000</v>
      </c>
      <c r="K63" s="68">
        <f t="shared" si="48"/>
        <v>26930000</v>
      </c>
      <c r="L63" s="68">
        <f t="shared" si="48"/>
        <v>18410000</v>
      </c>
      <c r="M63" s="68">
        <f t="shared" si="48"/>
        <v>30310000</v>
      </c>
      <c r="N63" s="68">
        <f t="shared" si="48"/>
        <v>19810000</v>
      </c>
      <c r="O63" s="68">
        <f t="shared" si="48"/>
        <v>31710000</v>
      </c>
      <c r="P63" s="68">
        <f t="shared" si="48"/>
        <v>21210000</v>
      </c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</row>
    <row r="64">
      <c r="A64" s="70"/>
      <c r="B64" s="71" t="s">
        <v>40</v>
      </c>
      <c r="C64" s="72"/>
      <c r="D64" s="73"/>
      <c r="E64" s="72"/>
      <c r="F64" s="72"/>
      <c r="G64" s="74"/>
      <c r="H64" s="75"/>
      <c r="I64" s="72"/>
      <c r="J64" s="72"/>
      <c r="K64" s="72"/>
      <c r="L64" s="72"/>
      <c r="M64" s="72"/>
      <c r="N64" s="72"/>
      <c r="O64" s="72"/>
      <c r="P64" s="72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</row>
    <row r="65">
      <c r="A65" s="77"/>
      <c r="B65" s="78" t="s">
        <v>41</v>
      </c>
      <c r="C65" s="79"/>
      <c r="D65" s="80"/>
      <c r="E65" s="79">
        <f t="shared" ref="E65:P65" si="49">E68</f>
        <v>11587800</v>
      </c>
      <c r="F65" s="79">
        <f t="shared" si="49"/>
        <v>7830000</v>
      </c>
      <c r="G65" s="79">
        <f t="shared" si="49"/>
        <v>16490000</v>
      </c>
      <c r="H65" s="79">
        <f t="shared" si="49"/>
        <v>10750000</v>
      </c>
      <c r="I65" s="79">
        <f t="shared" si="49"/>
        <v>21570000</v>
      </c>
      <c r="J65" s="79">
        <f t="shared" si="49"/>
        <v>14650000</v>
      </c>
      <c r="K65" s="79">
        <f t="shared" si="49"/>
        <v>26930000</v>
      </c>
      <c r="L65" s="79">
        <f t="shared" si="49"/>
        <v>18410000</v>
      </c>
      <c r="M65" s="79">
        <f t="shared" si="49"/>
        <v>30310000</v>
      </c>
      <c r="N65" s="79">
        <f t="shared" si="49"/>
        <v>19810000</v>
      </c>
      <c r="O65" s="79">
        <f t="shared" si="49"/>
        <v>31710000</v>
      </c>
      <c r="P65" s="79">
        <f t="shared" si="49"/>
        <v>21210000</v>
      </c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</row>
    <row r="66">
      <c r="A66" s="82"/>
      <c r="B66" s="83"/>
      <c r="C66" s="84"/>
      <c r="D66" s="85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</row>
    <row r="67">
      <c r="A67" s="87"/>
      <c r="B67" s="88" t="s">
        <v>42</v>
      </c>
      <c r="C67" s="89"/>
      <c r="D67" s="90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</row>
    <row r="68">
      <c r="A68" s="92"/>
      <c r="B68" s="93" t="s">
        <v>43</v>
      </c>
      <c r="C68" s="94"/>
      <c r="D68" s="95">
        <f t="shared" ref="D68:D69" si="51">SUM(E68:P68)</f>
        <v>231257800</v>
      </c>
      <c r="E68" s="94">
        <f t="shared" ref="E68:P68" si="50">E69+E75+E81+E87+E93+E149+E155</f>
        <v>11587800</v>
      </c>
      <c r="F68" s="94">
        <f t="shared" si="50"/>
        <v>7830000</v>
      </c>
      <c r="G68" s="94">
        <f t="shared" si="50"/>
        <v>16490000</v>
      </c>
      <c r="H68" s="94">
        <f t="shared" si="50"/>
        <v>10750000</v>
      </c>
      <c r="I68" s="94">
        <f t="shared" si="50"/>
        <v>21570000</v>
      </c>
      <c r="J68" s="94">
        <f t="shared" si="50"/>
        <v>14650000</v>
      </c>
      <c r="K68" s="94">
        <f t="shared" si="50"/>
        <v>26930000</v>
      </c>
      <c r="L68" s="94">
        <f t="shared" si="50"/>
        <v>18410000</v>
      </c>
      <c r="M68" s="94">
        <f t="shared" si="50"/>
        <v>30310000</v>
      </c>
      <c r="N68" s="94">
        <f t="shared" si="50"/>
        <v>19810000</v>
      </c>
      <c r="O68" s="94">
        <f t="shared" si="50"/>
        <v>31710000</v>
      </c>
      <c r="P68" s="94">
        <f t="shared" si="50"/>
        <v>21210000</v>
      </c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</row>
    <row r="69">
      <c r="A69" s="92"/>
      <c r="C69" s="94"/>
      <c r="D69" s="97">
        <f t="shared" si="51"/>
        <v>0</v>
      </c>
      <c r="E69" s="98">
        <f t="shared" ref="E69:P69" si="52">E73*E70</f>
        <v>0</v>
      </c>
      <c r="F69" s="98">
        <f t="shared" si="52"/>
        <v>0</v>
      </c>
      <c r="G69" s="98">
        <f t="shared" si="52"/>
        <v>0</v>
      </c>
      <c r="H69" s="98">
        <f t="shared" si="52"/>
        <v>0</v>
      </c>
      <c r="I69" s="98">
        <f t="shared" si="52"/>
        <v>0</v>
      </c>
      <c r="J69" s="98">
        <f t="shared" si="52"/>
        <v>0</v>
      </c>
      <c r="K69" s="98">
        <f t="shared" si="52"/>
        <v>0</v>
      </c>
      <c r="L69" s="98">
        <f t="shared" si="52"/>
        <v>0</v>
      </c>
      <c r="M69" s="98">
        <f t="shared" si="52"/>
        <v>0</v>
      </c>
      <c r="N69" s="98">
        <f t="shared" si="52"/>
        <v>0</v>
      </c>
      <c r="O69" s="98">
        <f t="shared" si="52"/>
        <v>0</v>
      </c>
      <c r="P69" s="98">
        <f t="shared" si="52"/>
        <v>0</v>
      </c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</row>
    <row r="70" hidden="1">
      <c r="A70" s="99"/>
      <c r="C70" s="100">
        <v>2000.0</v>
      </c>
      <c r="D70" s="101"/>
      <c r="E70" s="47">
        <v>0.0</v>
      </c>
      <c r="F70" s="42">
        <f>E70+E71</f>
        <v>0</v>
      </c>
      <c r="G70" s="47">
        <v>0.0</v>
      </c>
      <c r="H70" s="47">
        <v>0.0</v>
      </c>
      <c r="I70" s="47">
        <v>0.0</v>
      </c>
      <c r="J70" s="47">
        <v>0.0</v>
      </c>
      <c r="K70" s="47">
        <v>0.0</v>
      </c>
      <c r="L70" s="47">
        <v>0.0</v>
      </c>
      <c r="M70" s="47">
        <v>0.0</v>
      </c>
      <c r="N70" s="47">
        <v>0.0</v>
      </c>
      <c r="O70" s="47">
        <v>0.0</v>
      </c>
      <c r="P70" s="47">
        <v>0.0</v>
      </c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</row>
    <row r="71" hidden="1">
      <c r="A71" s="99"/>
      <c r="C71" s="103">
        <v>0.07</v>
      </c>
      <c r="D71" s="101"/>
      <c r="E71" s="42">
        <f t="shared" ref="E71:P71" si="53">E70*$C$71</f>
        <v>0</v>
      </c>
      <c r="F71" s="42">
        <f t="shared" si="53"/>
        <v>0</v>
      </c>
      <c r="G71" s="42">
        <f t="shared" si="53"/>
        <v>0</v>
      </c>
      <c r="H71" s="42">
        <f t="shared" si="53"/>
        <v>0</v>
      </c>
      <c r="I71" s="42">
        <f t="shared" si="53"/>
        <v>0</v>
      </c>
      <c r="J71" s="42">
        <f t="shared" si="53"/>
        <v>0</v>
      </c>
      <c r="K71" s="42">
        <f t="shared" si="53"/>
        <v>0</v>
      </c>
      <c r="L71" s="42">
        <f t="shared" si="53"/>
        <v>0</v>
      </c>
      <c r="M71" s="42">
        <f t="shared" si="53"/>
        <v>0</v>
      </c>
      <c r="N71" s="42">
        <f t="shared" si="53"/>
        <v>0</v>
      </c>
      <c r="O71" s="42">
        <f t="shared" si="53"/>
        <v>0</v>
      </c>
      <c r="P71" s="42">
        <f t="shared" si="53"/>
        <v>0</v>
      </c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</row>
    <row r="72" hidden="1">
      <c r="A72" s="99"/>
      <c r="C72" s="104"/>
      <c r="D72" s="101"/>
      <c r="E72" s="42">
        <f t="shared" ref="E72:P72" si="54">E70</f>
        <v>0</v>
      </c>
      <c r="F72" s="42">
        <f t="shared" si="54"/>
        <v>0</v>
      </c>
      <c r="G72" s="42">
        <f t="shared" si="54"/>
        <v>0</v>
      </c>
      <c r="H72" s="42">
        <f t="shared" si="54"/>
        <v>0</v>
      </c>
      <c r="I72" s="42">
        <f t="shared" si="54"/>
        <v>0</v>
      </c>
      <c r="J72" s="42">
        <f t="shared" si="54"/>
        <v>0</v>
      </c>
      <c r="K72" s="42">
        <f t="shared" si="54"/>
        <v>0</v>
      </c>
      <c r="L72" s="42">
        <f t="shared" si="54"/>
        <v>0</v>
      </c>
      <c r="M72" s="42">
        <f t="shared" si="54"/>
        <v>0</v>
      </c>
      <c r="N72" s="42">
        <f t="shared" si="54"/>
        <v>0</v>
      </c>
      <c r="O72" s="42">
        <f t="shared" si="54"/>
        <v>0</v>
      </c>
      <c r="P72" s="42">
        <f t="shared" si="54"/>
        <v>0</v>
      </c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</row>
    <row r="73" hidden="1">
      <c r="A73" s="99"/>
      <c r="C73" s="105">
        <v>339.0</v>
      </c>
      <c r="D73" s="101"/>
      <c r="E73" s="42">
        <f>C73*(1+E74)</f>
        <v>339</v>
      </c>
      <c r="F73" s="102">
        <f t="shared" ref="F73:G73" si="55">E73*(1+F74)</f>
        <v>339</v>
      </c>
      <c r="G73" s="102">
        <f t="shared" si="55"/>
        <v>339</v>
      </c>
      <c r="H73" s="102">
        <v>350.0</v>
      </c>
      <c r="I73" s="102">
        <v>339.0</v>
      </c>
      <c r="J73" s="102">
        <v>309.5</v>
      </c>
      <c r="K73" s="102">
        <f t="shared" ref="K73:P73" si="56">J73*(1+K74)</f>
        <v>309.5</v>
      </c>
      <c r="L73" s="102">
        <f t="shared" si="56"/>
        <v>309.5</v>
      </c>
      <c r="M73" s="102">
        <f t="shared" si="56"/>
        <v>309.5</v>
      </c>
      <c r="N73" s="102">
        <f t="shared" si="56"/>
        <v>309.5</v>
      </c>
      <c r="O73" s="102">
        <f t="shared" si="56"/>
        <v>309.5</v>
      </c>
      <c r="P73" s="102">
        <f t="shared" si="56"/>
        <v>309.5</v>
      </c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</row>
    <row r="74" hidden="1">
      <c r="A74" s="99"/>
      <c r="C74" s="105"/>
      <c r="D74" s="101"/>
      <c r="E74" s="103">
        <v>0.0</v>
      </c>
      <c r="F74" s="103">
        <v>0.0</v>
      </c>
      <c r="G74" s="103">
        <v>0.0</v>
      </c>
      <c r="H74" s="103">
        <v>0.24</v>
      </c>
      <c r="I74" s="103">
        <v>0.0</v>
      </c>
      <c r="J74" s="103">
        <v>0.0</v>
      </c>
      <c r="K74" s="103">
        <v>0.0</v>
      </c>
      <c r="L74" s="103">
        <v>0.0</v>
      </c>
      <c r="M74" s="103">
        <v>0.0</v>
      </c>
      <c r="N74" s="103">
        <v>0.0</v>
      </c>
      <c r="O74" s="103">
        <v>0.0</v>
      </c>
      <c r="P74" s="103">
        <v>0.0</v>
      </c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</row>
    <row r="75">
      <c r="A75" s="92"/>
      <c r="C75" s="94"/>
      <c r="D75" s="97">
        <f>SUM(E75:P75)</f>
        <v>0</v>
      </c>
      <c r="E75" s="94">
        <f t="shared" ref="E75:P75" si="57">E78*E79</f>
        <v>0</v>
      </c>
      <c r="F75" s="94">
        <f t="shared" si="57"/>
        <v>0</v>
      </c>
      <c r="G75" s="94">
        <f t="shared" si="57"/>
        <v>0</v>
      </c>
      <c r="H75" s="94">
        <f t="shared" si="57"/>
        <v>0</v>
      </c>
      <c r="I75" s="94">
        <f t="shared" si="57"/>
        <v>0</v>
      </c>
      <c r="J75" s="94">
        <f t="shared" si="57"/>
        <v>0</v>
      </c>
      <c r="K75" s="94">
        <f t="shared" si="57"/>
        <v>0</v>
      </c>
      <c r="L75" s="94">
        <f t="shared" si="57"/>
        <v>0</v>
      </c>
      <c r="M75" s="94">
        <f t="shared" si="57"/>
        <v>0</v>
      </c>
      <c r="N75" s="94">
        <f t="shared" si="57"/>
        <v>0</v>
      </c>
      <c r="O75" s="94">
        <f t="shared" si="57"/>
        <v>0</v>
      </c>
      <c r="P75" s="94">
        <f t="shared" si="57"/>
        <v>0</v>
      </c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</row>
    <row r="76" hidden="1">
      <c r="A76" s="99"/>
      <c r="C76" s="100">
        <v>400.0</v>
      </c>
      <c r="D76" s="101"/>
      <c r="E76" s="47">
        <v>0.0</v>
      </c>
      <c r="F76" s="42">
        <f>E76+E77</f>
        <v>0</v>
      </c>
      <c r="G76" s="42">
        <f>$F$76</f>
        <v>0</v>
      </c>
      <c r="H76" s="47">
        <v>0.0</v>
      </c>
      <c r="I76" s="47">
        <v>0.0</v>
      </c>
      <c r="J76" s="47">
        <v>0.0</v>
      </c>
      <c r="K76" s="47">
        <v>0.0</v>
      </c>
      <c r="L76" s="47">
        <v>0.0</v>
      </c>
      <c r="M76" s="47">
        <v>0.0</v>
      </c>
      <c r="N76" s="47">
        <v>0.0</v>
      </c>
      <c r="O76" s="47">
        <v>0.0</v>
      </c>
      <c r="P76" s="47">
        <v>0.0</v>
      </c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</row>
    <row r="77" hidden="1">
      <c r="A77" s="99"/>
      <c r="C77" s="106">
        <v>0.25</v>
      </c>
      <c r="D77" s="101"/>
      <c r="E77" s="42">
        <f>E76*$C$77</f>
        <v>0</v>
      </c>
      <c r="F77" s="42">
        <f t="shared" ref="F77:H77" si="58">$E$77</f>
        <v>0</v>
      </c>
      <c r="G77" s="42">
        <f t="shared" si="58"/>
        <v>0</v>
      </c>
      <c r="H77" s="42">
        <f t="shared" si="58"/>
        <v>0</v>
      </c>
      <c r="I77" s="47">
        <v>100.0</v>
      </c>
      <c r="J77" s="47">
        <v>0.0</v>
      </c>
      <c r="K77" s="47">
        <v>0.0</v>
      </c>
      <c r="L77" s="47">
        <v>0.0</v>
      </c>
      <c r="M77" s="47">
        <v>0.0</v>
      </c>
      <c r="N77" s="47">
        <v>0.0</v>
      </c>
      <c r="O77" s="47">
        <v>0.0</v>
      </c>
      <c r="P77" s="47">
        <v>0.0</v>
      </c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</row>
    <row r="78" hidden="1">
      <c r="A78" s="99"/>
      <c r="C78" s="104"/>
      <c r="D78" s="101"/>
      <c r="E78" s="42">
        <f t="shared" ref="E78:I78" si="59">E76</f>
        <v>0</v>
      </c>
      <c r="F78" s="42">
        <f t="shared" si="59"/>
        <v>0</v>
      </c>
      <c r="G78" s="42">
        <f t="shared" si="59"/>
        <v>0</v>
      </c>
      <c r="H78" s="42">
        <f t="shared" si="59"/>
        <v>0</v>
      </c>
      <c r="I78" s="42">
        <f t="shared" si="59"/>
        <v>0</v>
      </c>
      <c r="J78" s="47">
        <v>0.0</v>
      </c>
      <c r="K78" s="47">
        <v>0.0</v>
      </c>
      <c r="L78" s="47">
        <v>0.0</v>
      </c>
      <c r="M78" s="47">
        <v>0.0</v>
      </c>
      <c r="N78" s="47">
        <v>0.0</v>
      </c>
      <c r="O78" s="47">
        <v>0.0</v>
      </c>
      <c r="P78" s="47">
        <v>0.0</v>
      </c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</row>
    <row r="79" hidden="1">
      <c r="A79" s="99"/>
      <c r="C79" s="105">
        <f>975</f>
        <v>975</v>
      </c>
      <c r="D79" s="101"/>
      <c r="E79" s="42">
        <f>C79*(1+E80)</f>
        <v>1023.75</v>
      </c>
      <c r="F79" s="102">
        <f t="shared" ref="F79:G79" si="60">E79*(1+F80)</f>
        <v>1085.175</v>
      </c>
      <c r="G79" s="102">
        <f t="shared" si="60"/>
        <v>1150.2855</v>
      </c>
      <c r="H79" s="102">
        <v>946.0</v>
      </c>
      <c r="I79" s="102">
        <v>946.0</v>
      </c>
      <c r="J79" s="102">
        <v>0.0</v>
      </c>
      <c r="K79" s="102">
        <v>0.0</v>
      </c>
      <c r="L79" s="102">
        <v>0.0</v>
      </c>
      <c r="M79" s="102">
        <v>0.0</v>
      </c>
      <c r="N79" s="102">
        <v>0.0</v>
      </c>
      <c r="O79" s="102">
        <v>0.0</v>
      </c>
      <c r="P79" s="102">
        <v>0.0</v>
      </c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</row>
    <row r="80" hidden="1">
      <c r="A80" s="99"/>
      <c r="C80" s="107"/>
      <c r="D80" s="101"/>
      <c r="E80" s="103">
        <v>0.05</v>
      </c>
      <c r="F80" s="103">
        <v>0.06</v>
      </c>
      <c r="G80" s="103">
        <v>0.06</v>
      </c>
      <c r="H80" s="103">
        <v>0.07</v>
      </c>
      <c r="I80" s="103">
        <v>0.07</v>
      </c>
      <c r="J80" s="103">
        <v>0.0</v>
      </c>
      <c r="K80" s="103">
        <v>0.0</v>
      </c>
      <c r="L80" s="103">
        <v>0.0</v>
      </c>
      <c r="M80" s="103">
        <v>0.0</v>
      </c>
      <c r="N80" s="103">
        <v>0.0</v>
      </c>
      <c r="O80" s="103">
        <v>0.0</v>
      </c>
      <c r="P80" s="103">
        <v>0.0</v>
      </c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</row>
    <row r="81">
      <c r="A81" s="92"/>
      <c r="C81" s="94"/>
      <c r="D81" s="97">
        <f>SUM(E81:P81)</f>
        <v>0</v>
      </c>
      <c r="E81" s="94">
        <f t="shared" ref="E81:P81" si="61">E84*E85</f>
        <v>0</v>
      </c>
      <c r="F81" s="94">
        <f t="shared" si="61"/>
        <v>0</v>
      </c>
      <c r="G81" s="94">
        <f t="shared" si="61"/>
        <v>0</v>
      </c>
      <c r="H81" s="94">
        <f t="shared" si="61"/>
        <v>0</v>
      </c>
      <c r="I81" s="94">
        <f t="shared" si="61"/>
        <v>0</v>
      </c>
      <c r="J81" s="94">
        <f t="shared" si="61"/>
        <v>0</v>
      </c>
      <c r="K81" s="94">
        <f t="shared" si="61"/>
        <v>0</v>
      </c>
      <c r="L81" s="94">
        <f t="shared" si="61"/>
        <v>0</v>
      </c>
      <c r="M81" s="94">
        <f t="shared" si="61"/>
        <v>0</v>
      </c>
      <c r="N81" s="94">
        <f t="shared" si="61"/>
        <v>0</v>
      </c>
      <c r="O81" s="94">
        <f t="shared" si="61"/>
        <v>0</v>
      </c>
      <c r="P81" s="94">
        <f t="shared" si="61"/>
        <v>0</v>
      </c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</row>
    <row r="82" hidden="1">
      <c r="A82" s="99"/>
      <c r="C82" s="100">
        <v>4250.0</v>
      </c>
      <c r="D82" s="101"/>
      <c r="E82" s="47">
        <v>0.0</v>
      </c>
      <c r="F82" s="47">
        <v>0.0</v>
      </c>
      <c r="G82" s="47">
        <v>0.0</v>
      </c>
      <c r="H82" s="47">
        <v>0.0</v>
      </c>
      <c r="I82" s="47">
        <v>0.0</v>
      </c>
      <c r="J82" s="47">
        <v>0.0</v>
      </c>
      <c r="K82" s="47">
        <v>0.0</v>
      </c>
      <c r="L82" s="47">
        <v>0.0</v>
      </c>
      <c r="M82" s="47">
        <v>0.0</v>
      </c>
      <c r="N82" s="47">
        <v>0.0</v>
      </c>
      <c r="O82" s="47">
        <v>0.0</v>
      </c>
      <c r="P82" s="47">
        <v>0.0</v>
      </c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</row>
    <row r="83" hidden="1">
      <c r="A83" s="99"/>
      <c r="C83" s="106">
        <v>0.045</v>
      </c>
      <c r="D83" s="101"/>
      <c r="E83" s="42">
        <f>E82*$C$83</f>
        <v>0</v>
      </c>
      <c r="F83" s="47">
        <v>0.0</v>
      </c>
      <c r="G83" s="47">
        <v>0.0</v>
      </c>
      <c r="H83" s="47">
        <v>0.0</v>
      </c>
      <c r="I83" s="47">
        <v>0.0</v>
      </c>
      <c r="J83" s="47">
        <v>0.0</v>
      </c>
      <c r="K83" s="47">
        <v>0.0</v>
      </c>
      <c r="L83" s="47">
        <v>0.0</v>
      </c>
      <c r="M83" s="47">
        <v>0.0</v>
      </c>
      <c r="N83" s="47">
        <v>0.0</v>
      </c>
      <c r="O83" s="47">
        <v>0.0</v>
      </c>
      <c r="P83" s="42">
        <f>P82*$C$83</f>
        <v>0</v>
      </c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</row>
    <row r="84" hidden="1">
      <c r="A84" s="99"/>
      <c r="C84" s="104"/>
      <c r="D84" s="101"/>
      <c r="E84" s="42">
        <f>E82</f>
        <v>0</v>
      </c>
      <c r="F84" s="47">
        <v>0.0</v>
      </c>
      <c r="G84" s="47">
        <v>0.0</v>
      </c>
      <c r="H84" s="47">
        <v>0.0</v>
      </c>
      <c r="I84" s="47">
        <v>0.0</v>
      </c>
      <c r="J84" s="47">
        <v>0.0</v>
      </c>
      <c r="K84" s="47">
        <v>0.0</v>
      </c>
      <c r="L84" s="47">
        <v>0.0</v>
      </c>
      <c r="M84" s="47">
        <v>0.0</v>
      </c>
      <c r="N84" s="47">
        <v>0.0</v>
      </c>
      <c r="O84" s="47">
        <v>0.0</v>
      </c>
      <c r="P84" s="42">
        <f>P82</f>
        <v>0</v>
      </c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</row>
    <row r="85" hidden="1">
      <c r="A85" s="99"/>
      <c r="C85" s="105">
        <v>310.0</v>
      </c>
      <c r="D85" s="101"/>
      <c r="E85" s="42">
        <f>C85*(1+E86)</f>
        <v>310</v>
      </c>
      <c r="F85" s="102">
        <f t="shared" ref="F85:G85" si="62">E85*(1+F86)</f>
        <v>310</v>
      </c>
      <c r="G85" s="102">
        <f t="shared" si="62"/>
        <v>310</v>
      </c>
      <c r="H85" s="102">
        <v>273.0</v>
      </c>
      <c r="I85" s="102">
        <v>273.0</v>
      </c>
      <c r="J85" s="102">
        <f t="shared" ref="J85:L85" si="63">I85*(1+J86)</f>
        <v>273</v>
      </c>
      <c r="K85" s="102">
        <f t="shared" si="63"/>
        <v>273</v>
      </c>
      <c r="L85" s="102">
        <f t="shared" si="63"/>
        <v>273</v>
      </c>
      <c r="M85" s="102">
        <v>378.0</v>
      </c>
      <c r="N85" s="102">
        <f t="shared" ref="N85:P85" si="64">M85*(1+N86)</f>
        <v>378</v>
      </c>
      <c r="O85" s="102">
        <f t="shared" si="64"/>
        <v>378</v>
      </c>
      <c r="P85" s="102">
        <f t="shared" si="64"/>
        <v>378</v>
      </c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</row>
    <row r="86" hidden="1">
      <c r="A86" s="99"/>
      <c r="C86" s="107"/>
      <c r="D86" s="101"/>
      <c r="E86" s="103">
        <v>0.0</v>
      </c>
      <c r="F86" s="103">
        <v>0.0</v>
      </c>
      <c r="G86" s="103">
        <v>0.0</v>
      </c>
      <c r="H86" s="103">
        <v>0.0</v>
      </c>
      <c r="I86" s="103">
        <v>0.0</v>
      </c>
      <c r="J86" s="103">
        <v>0.0</v>
      </c>
      <c r="K86" s="103">
        <v>0.0</v>
      </c>
      <c r="L86" s="103">
        <v>0.0</v>
      </c>
      <c r="M86" s="103">
        <v>0.0</v>
      </c>
      <c r="N86" s="103">
        <v>0.0</v>
      </c>
      <c r="O86" s="103">
        <v>0.0</v>
      </c>
      <c r="P86" s="103">
        <v>0.0</v>
      </c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</row>
    <row r="87" collapsed="1">
      <c r="A87" s="92"/>
      <c r="C87" s="94"/>
      <c r="D87" s="97">
        <f>SUM(E87:P87)</f>
        <v>0</v>
      </c>
      <c r="E87" s="94">
        <f t="shared" ref="E87:P87" si="65">E90*E91</f>
        <v>0</v>
      </c>
      <c r="F87" s="94">
        <f t="shared" si="65"/>
        <v>0</v>
      </c>
      <c r="G87" s="94">
        <f t="shared" si="65"/>
        <v>0</v>
      </c>
      <c r="H87" s="94">
        <f t="shared" si="65"/>
        <v>0</v>
      </c>
      <c r="I87" s="94">
        <f t="shared" si="65"/>
        <v>0</v>
      </c>
      <c r="J87" s="94">
        <f t="shared" si="65"/>
        <v>0</v>
      </c>
      <c r="K87" s="94">
        <f t="shared" si="65"/>
        <v>0</v>
      </c>
      <c r="L87" s="94">
        <f t="shared" si="65"/>
        <v>0</v>
      </c>
      <c r="M87" s="94">
        <f t="shared" si="65"/>
        <v>0</v>
      </c>
      <c r="N87" s="94">
        <f t="shared" si="65"/>
        <v>0</v>
      </c>
      <c r="O87" s="94">
        <f t="shared" si="65"/>
        <v>0</v>
      </c>
      <c r="P87" s="94">
        <f t="shared" si="65"/>
        <v>0</v>
      </c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</row>
    <row r="88" hidden="1" outlineLevel="1">
      <c r="A88" s="99"/>
      <c r="B88" s="108" t="s">
        <v>44</v>
      </c>
      <c r="C88" s="100">
        <v>1500.0</v>
      </c>
      <c r="D88" s="101"/>
      <c r="E88" s="47">
        <v>0.0</v>
      </c>
      <c r="F88" s="42">
        <f t="shared" ref="F88:G88" si="66">E88+E89</f>
        <v>0</v>
      </c>
      <c r="G88" s="42">
        <f t="shared" si="66"/>
        <v>0</v>
      </c>
      <c r="H88" s="47">
        <v>0.0</v>
      </c>
      <c r="I88" s="47">
        <v>0.0</v>
      </c>
      <c r="J88" s="47">
        <v>0.0</v>
      </c>
      <c r="K88" s="47">
        <v>0.0</v>
      </c>
      <c r="L88" s="47">
        <v>0.0</v>
      </c>
      <c r="M88" s="42">
        <f>L88+L89</f>
        <v>0</v>
      </c>
      <c r="N88" s="47">
        <v>0.0</v>
      </c>
      <c r="O88" s="42">
        <f t="shared" ref="O88:P88" si="67">N88+N89</f>
        <v>0</v>
      </c>
      <c r="P88" s="42">
        <f t="shared" si="67"/>
        <v>0</v>
      </c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</row>
    <row r="89" hidden="1" outlineLevel="1">
      <c r="A89" s="99"/>
      <c r="B89" s="109" t="s">
        <v>45</v>
      </c>
      <c r="C89" s="106">
        <v>0.0</v>
      </c>
      <c r="D89" s="101"/>
      <c r="E89" s="42">
        <f t="shared" ref="E89:G89" si="68">E88*$C$89</f>
        <v>0</v>
      </c>
      <c r="F89" s="42">
        <f t="shared" si="68"/>
        <v>0</v>
      </c>
      <c r="G89" s="42">
        <f t="shared" si="68"/>
        <v>0</v>
      </c>
      <c r="H89" s="42">
        <f t="shared" ref="H89:P89" si="69">0</f>
        <v>0</v>
      </c>
      <c r="I89" s="42">
        <f t="shared" si="69"/>
        <v>0</v>
      </c>
      <c r="J89" s="42">
        <f t="shared" si="69"/>
        <v>0</v>
      </c>
      <c r="K89" s="42">
        <f t="shared" si="69"/>
        <v>0</v>
      </c>
      <c r="L89" s="42">
        <f t="shared" si="69"/>
        <v>0</v>
      </c>
      <c r="M89" s="42">
        <f t="shared" si="69"/>
        <v>0</v>
      </c>
      <c r="N89" s="42">
        <f t="shared" si="69"/>
        <v>0</v>
      </c>
      <c r="O89" s="42">
        <f t="shared" si="69"/>
        <v>0</v>
      </c>
      <c r="P89" s="42">
        <f t="shared" si="69"/>
        <v>0</v>
      </c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</row>
    <row r="90" hidden="1" outlineLevel="1">
      <c r="A90" s="99"/>
      <c r="B90" s="109" t="s">
        <v>46</v>
      </c>
      <c r="C90" s="104"/>
      <c r="D90" s="101"/>
      <c r="E90" s="42">
        <f t="shared" ref="E90:P90" si="70">E88</f>
        <v>0</v>
      </c>
      <c r="F90" s="42">
        <f t="shared" si="70"/>
        <v>0</v>
      </c>
      <c r="G90" s="42">
        <f t="shared" si="70"/>
        <v>0</v>
      </c>
      <c r="H90" s="42">
        <f t="shared" si="70"/>
        <v>0</v>
      </c>
      <c r="I90" s="42">
        <f t="shared" si="70"/>
        <v>0</v>
      </c>
      <c r="J90" s="42">
        <f t="shared" si="70"/>
        <v>0</v>
      </c>
      <c r="K90" s="42">
        <f t="shared" si="70"/>
        <v>0</v>
      </c>
      <c r="L90" s="42">
        <f t="shared" si="70"/>
        <v>0</v>
      </c>
      <c r="M90" s="42">
        <f t="shared" si="70"/>
        <v>0</v>
      </c>
      <c r="N90" s="42">
        <f t="shared" si="70"/>
        <v>0</v>
      </c>
      <c r="O90" s="42">
        <f t="shared" si="70"/>
        <v>0</v>
      </c>
      <c r="P90" s="42">
        <f t="shared" si="70"/>
        <v>0</v>
      </c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</row>
    <row r="91" hidden="1" outlineLevel="1">
      <c r="A91" s="99"/>
      <c r="B91" s="110" t="s">
        <v>47</v>
      </c>
      <c r="C91" s="105">
        <v>542.0</v>
      </c>
      <c r="D91" s="101"/>
      <c r="E91" s="42">
        <f>C91*(1+E92)</f>
        <v>552.84</v>
      </c>
      <c r="F91" s="102">
        <f t="shared" ref="F91:G91" si="71">E91*(1+F92)</f>
        <v>569.4252</v>
      </c>
      <c r="G91" s="102">
        <f t="shared" si="71"/>
        <v>589.355082</v>
      </c>
      <c r="H91" s="102">
        <v>632.0</v>
      </c>
      <c r="I91" s="102">
        <v>547.0</v>
      </c>
      <c r="J91" s="102">
        <v>552.0</v>
      </c>
      <c r="K91" s="102">
        <f>J91*(1+K92)</f>
        <v>552</v>
      </c>
      <c r="L91" s="102">
        <v>632.0</v>
      </c>
      <c r="M91" s="102">
        <f>L91*(1+M92)</f>
        <v>632</v>
      </c>
      <c r="N91" s="102">
        <v>0.0</v>
      </c>
      <c r="O91" s="102">
        <f t="shared" ref="O91:P91" si="72">N91*(1+O92)</f>
        <v>0</v>
      </c>
      <c r="P91" s="102">
        <f t="shared" si="72"/>
        <v>0</v>
      </c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</row>
    <row r="92" hidden="1" outlineLevel="1">
      <c r="A92" s="99"/>
      <c r="B92" s="110" t="s">
        <v>48</v>
      </c>
      <c r="C92" s="107"/>
      <c r="D92" s="101"/>
      <c r="E92" s="103">
        <v>0.02</v>
      </c>
      <c r="F92" s="103">
        <v>0.03</v>
      </c>
      <c r="G92" s="103">
        <v>0.035</v>
      </c>
      <c r="H92" s="103">
        <v>0.035</v>
      </c>
      <c r="I92" s="103">
        <v>0.0</v>
      </c>
      <c r="J92" s="103">
        <v>0.0</v>
      </c>
      <c r="K92" s="103">
        <v>0.0</v>
      </c>
      <c r="L92" s="103">
        <v>0.0</v>
      </c>
      <c r="M92" s="103">
        <v>0.0</v>
      </c>
      <c r="N92" s="103">
        <v>0.0</v>
      </c>
      <c r="O92" s="103">
        <v>0.0</v>
      </c>
      <c r="P92" s="103">
        <v>0.0</v>
      </c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</row>
    <row r="93">
      <c r="A93" s="92"/>
      <c r="B93" s="111" t="s">
        <v>49</v>
      </c>
      <c r="C93" s="94"/>
      <c r="D93" s="97">
        <f>SUM(E93:P93)</f>
        <v>231257800</v>
      </c>
      <c r="E93" s="94">
        <f t="shared" ref="E93:P93" si="73">E95+E101+E107+E113+E119+E125+E131+E137+E143</f>
        <v>11587800</v>
      </c>
      <c r="F93" s="94">
        <f t="shared" si="73"/>
        <v>7830000</v>
      </c>
      <c r="G93" s="94">
        <f t="shared" si="73"/>
        <v>16490000</v>
      </c>
      <c r="H93" s="94">
        <f t="shared" si="73"/>
        <v>10750000</v>
      </c>
      <c r="I93" s="94">
        <f t="shared" si="73"/>
        <v>21570000</v>
      </c>
      <c r="J93" s="94">
        <f t="shared" si="73"/>
        <v>14650000</v>
      </c>
      <c r="K93" s="94">
        <f t="shared" si="73"/>
        <v>26930000</v>
      </c>
      <c r="L93" s="94">
        <f t="shared" si="73"/>
        <v>18410000</v>
      </c>
      <c r="M93" s="94">
        <f t="shared" si="73"/>
        <v>30310000</v>
      </c>
      <c r="N93" s="94">
        <f t="shared" si="73"/>
        <v>19810000</v>
      </c>
      <c r="O93" s="94">
        <f t="shared" si="73"/>
        <v>31710000</v>
      </c>
      <c r="P93" s="94">
        <f t="shared" si="73"/>
        <v>21210000</v>
      </c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</row>
    <row r="94" outlineLevel="1">
      <c r="A94" s="99"/>
      <c r="B94" s="108" t="s">
        <v>50</v>
      </c>
      <c r="C94" s="100"/>
      <c r="D94" s="101"/>
      <c r="E94" s="84">
        <f t="shared" ref="E94:P94" si="74">E96+E102+E108+E114+E120+E126+E132+E138+E144</f>
        <v>1561</v>
      </c>
      <c r="F94" s="84">
        <f t="shared" si="74"/>
        <v>1950</v>
      </c>
      <c r="G94" s="84">
        <f t="shared" si="74"/>
        <v>2290</v>
      </c>
      <c r="H94" s="84">
        <f t="shared" si="74"/>
        <v>2630</v>
      </c>
      <c r="I94" s="84">
        <f t="shared" si="74"/>
        <v>3050</v>
      </c>
      <c r="J94" s="84">
        <f t="shared" si="74"/>
        <v>3450</v>
      </c>
      <c r="K94" s="84">
        <f t="shared" si="74"/>
        <v>3850</v>
      </c>
      <c r="L94" s="84">
        <f t="shared" si="74"/>
        <v>4250</v>
      </c>
      <c r="M94" s="84">
        <f t="shared" si="74"/>
        <v>4350</v>
      </c>
      <c r="N94" s="84">
        <f t="shared" si="74"/>
        <v>4450</v>
      </c>
      <c r="O94" s="84">
        <f t="shared" si="74"/>
        <v>4550</v>
      </c>
      <c r="P94" s="84">
        <f t="shared" si="74"/>
        <v>4650</v>
      </c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</row>
    <row r="95" outlineLevel="1">
      <c r="A95" s="92"/>
      <c r="B95" s="111" t="s">
        <v>51</v>
      </c>
      <c r="C95" s="94"/>
      <c r="D95" s="97">
        <f>SUM(E95:P95)</f>
        <v>160417800</v>
      </c>
      <c r="E95" s="94">
        <f t="shared" ref="E95:P95" si="75">E98*E99</f>
        <v>10537800</v>
      </c>
      <c r="F95" s="94">
        <f t="shared" si="75"/>
        <v>6080000</v>
      </c>
      <c r="G95" s="94">
        <f t="shared" si="75"/>
        <v>14040000</v>
      </c>
      <c r="H95" s="94">
        <f t="shared" si="75"/>
        <v>7600000</v>
      </c>
      <c r="I95" s="94">
        <f t="shared" si="75"/>
        <v>17160000</v>
      </c>
      <c r="J95" s="94">
        <f t="shared" si="75"/>
        <v>9120000</v>
      </c>
      <c r="K95" s="94">
        <f t="shared" si="75"/>
        <v>20280000</v>
      </c>
      <c r="L95" s="94">
        <f t="shared" si="75"/>
        <v>10640000</v>
      </c>
      <c r="M95" s="94">
        <f t="shared" si="75"/>
        <v>21840000</v>
      </c>
      <c r="N95" s="94">
        <f t="shared" si="75"/>
        <v>10640000</v>
      </c>
      <c r="O95" s="94">
        <f t="shared" si="75"/>
        <v>21840000</v>
      </c>
      <c r="P95" s="94">
        <f t="shared" si="75"/>
        <v>10640000</v>
      </c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</row>
    <row r="96" outlineLevel="1">
      <c r="A96" s="99"/>
      <c r="B96" s="108" t="s">
        <v>52</v>
      </c>
      <c r="C96" s="100"/>
      <c r="D96" s="101"/>
      <c r="E96" s="113">
        <v>1351.0</v>
      </c>
      <c r="F96" s="113">
        <v>1600.0</v>
      </c>
      <c r="G96" s="113">
        <v>1800.0</v>
      </c>
      <c r="H96" s="113">
        <v>2000.0</v>
      </c>
      <c r="I96" s="113">
        <v>2200.0</v>
      </c>
      <c r="J96" s="113">
        <v>2400.0</v>
      </c>
      <c r="K96" s="113">
        <v>2600.0</v>
      </c>
      <c r="L96" s="113">
        <v>2800.0</v>
      </c>
      <c r="M96" s="113">
        <v>2800.0</v>
      </c>
      <c r="N96" s="113">
        <v>2800.0</v>
      </c>
      <c r="O96" s="113">
        <v>2800.0</v>
      </c>
      <c r="P96" s="113">
        <v>2800.0</v>
      </c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</row>
    <row r="97" outlineLevel="1">
      <c r="A97" s="99"/>
      <c r="B97" s="109" t="s">
        <v>45</v>
      </c>
      <c r="C97" s="106">
        <v>0.0</v>
      </c>
      <c r="D97" s="101"/>
      <c r="E97" s="42">
        <f t="shared" ref="E97:P97" si="76">E96*$C$97</f>
        <v>0</v>
      </c>
      <c r="F97" s="42">
        <f t="shared" si="76"/>
        <v>0</v>
      </c>
      <c r="G97" s="42">
        <f t="shared" si="76"/>
        <v>0</v>
      </c>
      <c r="H97" s="42">
        <f t="shared" si="76"/>
        <v>0</v>
      </c>
      <c r="I97" s="42">
        <f t="shared" si="76"/>
        <v>0</v>
      </c>
      <c r="J97" s="42">
        <f t="shared" si="76"/>
        <v>0</v>
      </c>
      <c r="K97" s="42">
        <f t="shared" si="76"/>
        <v>0</v>
      </c>
      <c r="L97" s="42">
        <f t="shared" si="76"/>
        <v>0</v>
      </c>
      <c r="M97" s="42">
        <f t="shared" si="76"/>
        <v>0</v>
      </c>
      <c r="N97" s="42">
        <f t="shared" si="76"/>
        <v>0</v>
      </c>
      <c r="O97" s="42">
        <f t="shared" si="76"/>
        <v>0</v>
      </c>
      <c r="P97" s="42">
        <f t="shared" si="76"/>
        <v>0</v>
      </c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</row>
    <row r="98" outlineLevel="1">
      <c r="A98" s="99"/>
      <c r="B98" s="109" t="s">
        <v>46</v>
      </c>
      <c r="C98" s="104"/>
      <c r="D98" s="101"/>
      <c r="E98" s="42">
        <f t="shared" ref="E98:P98" si="77">E96</f>
        <v>1351</v>
      </c>
      <c r="F98" s="42">
        <f t="shared" si="77"/>
        <v>1600</v>
      </c>
      <c r="G98" s="42">
        <f t="shared" si="77"/>
        <v>1800</v>
      </c>
      <c r="H98" s="42">
        <f t="shared" si="77"/>
        <v>2000</v>
      </c>
      <c r="I98" s="42">
        <f t="shared" si="77"/>
        <v>2200</v>
      </c>
      <c r="J98" s="42">
        <f t="shared" si="77"/>
        <v>2400</v>
      </c>
      <c r="K98" s="42">
        <f t="shared" si="77"/>
        <v>2600</v>
      </c>
      <c r="L98" s="42">
        <f t="shared" si="77"/>
        <v>2800</v>
      </c>
      <c r="M98" s="42">
        <f t="shared" si="77"/>
        <v>2800</v>
      </c>
      <c r="N98" s="42">
        <f t="shared" si="77"/>
        <v>2800</v>
      </c>
      <c r="O98" s="42">
        <f t="shared" si="77"/>
        <v>2800</v>
      </c>
      <c r="P98" s="42">
        <f t="shared" si="77"/>
        <v>2800</v>
      </c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</row>
    <row r="99" outlineLevel="1">
      <c r="A99" s="99"/>
      <c r="B99" s="110" t="s">
        <v>47</v>
      </c>
      <c r="C99" s="105">
        <v>7800.0</v>
      </c>
      <c r="D99" s="101"/>
      <c r="E99" s="114">
        <f>C99*(1+E100)</f>
        <v>7800</v>
      </c>
      <c r="F99" s="113">
        <v>3800.0</v>
      </c>
      <c r="G99" s="114">
        <f t="shared" ref="G99:P99" si="78">E99*(1+G100)</f>
        <v>7800</v>
      </c>
      <c r="H99" s="114">
        <f t="shared" si="78"/>
        <v>3800</v>
      </c>
      <c r="I99" s="114">
        <f t="shared" si="78"/>
        <v>7800</v>
      </c>
      <c r="J99" s="114">
        <f t="shared" si="78"/>
        <v>3800</v>
      </c>
      <c r="K99" s="114">
        <f t="shared" si="78"/>
        <v>7800</v>
      </c>
      <c r="L99" s="114">
        <f t="shared" si="78"/>
        <v>3800</v>
      </c>
      <c r="M99" s="114">
        <f t="shared" si="78"/>
        <v>7800</v>
      </c>
      <c r="N99" s="114">
        <f t="shared" si="78"/>
        <v>3800</v>
      </c>
      <c r="O99" s="114">
        <f t="shared" si="78"/>
        <v>7800</v>
      </c>
      <c r="P99" s="114">
        <f t="shared" si="78"/>
        <v>3800</v>
      </c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</row>
    <row r="100" outlineLevel="1">
      <c r="A100" s="99"/>
      <c r="B100" s="110" t="s">
        <v>48</v>
      </c>
      <c r="C100" s="107"/>
      <c r="D100" s="101"/>
      <c r="E100" s="103">
        <v>0.0</v>
      </c>
      <c r="F100" s="103">
        <v>0.0</v>
      </c>
      <c r="G100" s="103">
        <v>0.0</v>
      </c>
      <c r="H100" s="103">
        <v>0.0</v>
      </c>
      <c r="I100" s="103">
        <v>0.0</v>
      </c>
      <c r="J100" s="103">
        <v>0.0</v>
      </c>
      <c r="K100" s="103">
        <v>0.0</v>
      </c>
      <c r="L100" s="103">
        <v>0.0</v>
      </c>
      <c r="M100" s="103">
        <v>0.0</v>
      </c>
      <c r="N100" s="103">
        <v>0.0</v>
      </c>
      <c r="O100" s="103">
        <v>0.0</v>
      </c>
      <c r="P100" s="103">
        <v>0.0</v>
      </c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</row>
    <row r="101" outlineLevel="1">
      <c r="A101" s="92"/>
      <c r="B101" s="111" t="s">
        <v>53</v>
      </c>
      <c r="C101" s="94"/>
      <c r="D101" s="97">
        <f>SUM(E101:P101)</f>
        <v>31080000</v>
      </c>
      <c r="E101" s="94">
        <f t="shared" ref="E101:P101" si="79">E104*E105</f>
        <v>630000</v>
      </c>
      <c r="F101" s="94">
        <f t="shared" si="79"/>
        <v>1050000</v>
      </c>
      <c r="G101" s="94">
        <f t="shared" si="79"/>
        <v>1470000</v>
      </c>
      <c r="H101" s="94">
        <f t="shared" si="79"/>
        <v>1890000</v>
      </c>
      <c r="I101" s="94">
        <f t="shared" si="79"/>
        <v>2310000</v>
      </c>
      <c r="J101" s="94">
        <f t="shared" si="79"/>
        <v>2730000</v>
      </c>
      <c r="K101" s="94">
        <f t="shared" si="79"/>
        <v>3150000</v>
      </c>
      <c r="L101" s="94">
        <f t="shared" si="79"/>
        <v>3570000</v>
      </c>
      <c r="M101" s="94">
        <f t="shared" si="79"/>
        <v>3570000</v>
      </c>
      <c r="N101" s="94">
        <f t="shared" si="79"/>
        <v>3570000</v>
      </c>
      <c r="O101" s="94">
        <f t="shared" si="79"/>
        <v>3570000</v>
      </c>
      <c r="P101" s="94">
        <f t="shared" si="79"/>
        <v>3570000</v>
      </c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</row>
    <row r="102" outlineLevel="1">
      <c r="A102" s="99"/>
      <c r="B102" s="108" t="s">
        <v>52</v>
      </c>
      <c r="C102" s="100">
        <v>0.0</v>
      </c>
      <c r="D102" s="101"/>
      <c r="E102" s="113">
        <v>150.0</v>
      </c>
      <c r="F102" s="113">
        <v>250.0</v>
      </c>
      <c r="G102" s="113">
        <v>350.0</v>
      </c>
      <c r="H102" s="113">
        <v>450.0</v>
      </c>
      <c r="I102" s="113">
        <v>550.0</v>
      </c>
      <c r="J102" s="113">
        <v>650.0</v>
      </c>
      <c r="K102" s="113">
        <v>750.0</v>
      </c>
      <c r="L102" s="113">
        <v>850.0</v>
      </c>
      <c r="M102" s="113">
        <v>850.0</v>
      </c>
      <c r="N102" s="113">
        <v>850.0</v>
      </c>
      <c r="O102" s="113">
        <v>850.0</v>
      </c>
      <c r="P102" s="113">
        <v>850.0</v>
      </c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</row>
    <row r="103" outlineLevel="1">
      <c r="A103" s="99"/>
      <c r="B103" s="109" t="s">
        <v>45</v>
      </c>
      <c r="C103" s="106">
        <v>0.0</v>
      </c>
      <c r="D103" s="101"/>
      <c r="E103" s="42">
        <f t="shared" ref="E103:P103" si="80">E102*$C$859</f>
        <v>0</v>
      </c>
      <c r="F103" s="42">
        <f t="shared" si="80"/>
        <v>0</v>
      </c>
      <c r="G103" s="42">
        <f t="shared" si="80"/>
        <v>0</v>
      </c>
      <c r="H103" s="42">
        <f t="shared" si="80"/>
        <v>0</v>
      </c>
      <c r="I103" s="42">
        <f t="shared" si="80"/>
        <v>0</v>
      </c>
      <c r="J103" s="42">
        <f t="shared" si="80"/>
        <v>0</v>
      </c>
      <c r="K103" s="42">
        <f t="shared" si="80"/>
        <v>0</v>
      </c>
      <c r="L103" s="42">
        <f t="shared" si="80"/>
        <v>0</v>
      </c>
      <c r="M103" s="42">
        <f t="shared" si="80"/>
        <v>0</v>
      </c>
      <c r="N103" s="42">
        <f t="shared" si="80"/>
        <v>0</v>
      </c>
      <c r="O103" s="42">
        <f t="shared" si="80"/>
        <v>0</v>
      </c>
      <c r="P103" s="42">
        <f t="shared" si="80"/>
        <v>0</v>
      </c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</row>
    <row r="104" outlineLevel="1">
      <c r="A104" s="99"/>
      <c r="B104" s="109" t="s">
        <v>46</v>
      </c>
      <c r="C104" s="104"/>
      <c r="D104" s="101"/>
      <c r="E104" s="42">
        <f t="shared" ref="E104:P104" si="81">E102</f>
        <v>150</v>
      </c>
      <c r="F104" s="42">
        <f t="shared" si="81"/>
        <v>250</v>
      </c>
      <c r="G104" s="42">
        <f t="shared" si="81"/>
        <v>350</v>
      </c>
      <c r="H104" s="42">
        <f t="shared" si="81"/>
        <v>450</v>
      </c>
      <c r="I104" s="42">
        <f t="shared" si="81"/>
        <v>550</v>
      </c>
      <c r="J104" s="42">
        <f t="shared" si="81"/>
        <v>650</v>
      </c>
      <c r="K104" s="42">
        <f t="shared" si="81"/>
        <v>750</v>
      </c>
      <c r="L104" s="42">
        <f t="shared" si="81"/>
        <v>850</v>
      </c>
      <c r="M104" s="42">
        <f t="shared" si="81"/>
        <v>850</v>
      </c>
      <c r="N104" s="42">
        <f t="shared" si="81"/>
        <v>850</v>
      </c>
      <c r="O104" s="42">
        <f t="shared" si="81"/>
        <v>850</v>
      </c>
      <c r="P104" s="42">
        <f t="shared" si="81"/>
        <v>850</v>
      </c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</row>
    <row r="105" outlineLevel="1">
      <c r="A105" s="99"/>
      <c r="B105" s="110" t="s">
        <v>47</v>
      </c>
      <c r="C105" s="105">
        <v>4200.0</v>
      </c>
      <c r="D105" s="101"/>
      <c r="E105" s="114">
        <f>C105*(1+E106)</f>
        <v>4200</v>
      </c>
      <c r="F105" s="113">
        <v>4200.0</v>
      </c>
      <c r="G105" s="114">
        <f t="shared" ref="G105:P105" si="82">E105*(1+G106)</f>
        <v>4200</v>
      </c>
      <c r="H105" s="114">
        <f t="shared" si="82"/>
        <v>4200</v>
      </c>
      <c r="I105" s="114">
        <f t="shared" si="82"/>
        <v>4200</v>
      </c>
      <c r="J105" s="114">
        <f t="shared" si="82"/>
        <v>4200</v>
      </c>
      <c r="K105" s="114">
        <f t="shared" si="82"/>
        <v>4200</v>
      </c>
      <c r="L105" s="114">
        <f t="shared" si="82"/>
        <v>4200</v>
      </c>
      <c r="M105" s="114">
        <f t="shared" si="82"/>
        <v>4200</v>
      </c>
      <c r="N105" s="114">
        <f t="shared" si="82"/>
        <v>4200</v>
      </c>
      <c r="O105" s="114">
        <f t="shared" si="82"/>
        <v>4200</v>
      </c>
      <c r="P105" s="114">
        <f t="shared" si="82"/>
        <v>4200</v>
      </c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</row>
    <row r="106" outlineLevel="1">
      <c r="A106" s="99"/>
      <c r="B106" s="110" t="s">
        <v>48</v>
      </c>
      <c r="C106" s="107"/>
      <c r="D106" s="101"/>
      <c r="E106" s="103">
        <v>0.0</v>
      </c>
      <c r="F106" s="103">
        <v>0.0</v>
      </c>
      <c r="G106" s="103">
        <v>0.0</v>
      </c>
      <c r="H106" s="103">
        <v>0.0</v>
      </c>
      <c r="I106" s="103">
        <v>0.0</v>
      </c>
      <c r="J106" s="103">
        <v>0.0</v>
      </c>
      <c r="K106" s="103">
        <v>0.0</v>
      </c>
      <c r="L106" s="103">
        <v>0.0</v>
      </c>
      <c r="M106" s="103">
        <v>0.0</v>
      </c>
      <c r="N106" s="103">
        <v>0.0</v>
      </c>
      <c r="O106" s="103">
        <v>0.0</v>
      </c>
      <c r="P106" s="103">
        <v>0.0</v>
      </c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</row>
    <row r="107" outlineLevel="1">
      <c r="A107" s="92"/>
      <c r="B107" s="111" t="s">
        <v>27</v>
      </c>
      <c r="C107" s="94"/>
      <c r="D107" s="97">
        <f>SUM(E107:P107)</f>
        <v>30956000</v>
      </c>
      <c r="E107" s="94">
        <f t="shared" ref="E107:P107" si="83">E110*E111</f>
        <v>327000</v>
      </c>
      <c r="F107" s="94">
        <f t="shared" si="83"/>
        <v>545000</v>
      </c>
      <c r="G107" s="94">
        <f t="shared" si="83"/>
        <v>763000</v>
      </c>
      <c r="H107" s="94">
        <f t="shared" si="83"/>
        <v>981000</v>
      </c>
      <c r="I107" s="94">
        <f t="shared" si="83"/>
        <v>1635000</v>
      </c>
      <c r="J107" s="94">
        <f t="shared" si="83"/>
        <v>2180000</v>
      </c>
      <c r="K107" s="94">
        <f t="shared" si="83"/>
        <v>2725000</v>
      </c>
      <c r="L107" s="94">
        <f t="shared" si="83"/>
        <v>3270000</v>
      </c>
      <c r="M107" s="94">
        <f t="shared" si="83"/>
        <v>3815000</v>
      </c>
      <c r="N107" s="94">
        <f t="shared" si="83"/>
        <v>4360000</v>
      </c>
      <c r="O107" s="94">
        <f t="shared" si="83"/>
        <v>4905000</v>
      </c>
      <c r="P107" s="94">
        <f t="shared" si="83"/>
        <v>5450000</v>
      </c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</row>
    <row r="108" outlineLevel="1">
      <c r="A108" s="99"/>
      <c r="B108" s="108" t="s">
        <v>52</v>
      </c>
      <c r="C108" s="100">
        <v>0.0</v>
      </c>
      <c r="D108" s="101"/>
      <c r="E108" s="113">
        <v>30.0</v>
      </c>
      <c r="F108" s="113">
        <v>50.0</v>
      </c>
      <c r="G108" s="113">
        <v>70.0</v>
      </c>
      <c r="H108" s="113">
        <v>90.0</v>
      </c>
      <c r="I108" s="113">
        <v>150.0</v>
      </c>
      <c r="J108" s="113">
        <v>200.0</v>
      </c>
      <c r="K108" s="113">
        <v>250.0</v>
      </c>
      <c r="L108" s="113">
        <v>300.0</v>
      </c>
      <c r="M108" s="113">
        <v>350.0</v>
      </c>
      <c r="N108" s="113">
        <v>400.0</v>
      </c>
      <c r="O108" s="113">
        <v>450.0</v>
      </c>
      <c r="P108" s="113">
        <v>500.0</v>
      </c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</row>
    <row r="109" outlineLevel="1">
      <c r="A109" s="99"/>
      <c r="B109" s="109" t="s">
        <v>45</v>
      </c>
      <c r="C109" s="106">
        <v>0.0</v>
      </c>
      <c r="D109" s="101"/>
      <c r="E109" s="42">
        <f t="shared" ref="E109:P109" si="84">E108*$C$109</f>
        <v>0</v>
      </c>
      <c r="F109" s="42">
        <f t="shared" si="84"/>
        <v>0</v>
      </c>
      <c r="G109" s="42">
        <f t="shared" si="84"/>
        <v>0</v>
      </c>
      <c r="H109" s="42">
        <f t="shared" si="84"/>
        <v>0</v>
      </c>
      <c r="I109" s="42">
        <f t="shared" si="84"/>
        <v>0</v>
      </c>
      <c r="J109" s="42">
        <f t="shared" si="84"/>
        <v>0</v>
      </c>
      <c r="K109" s="42">
        <f t="shared" si="84"/>
        <v>0</v>
      </c>
      <c r="L109" s="42">
        <f t="shared" si="84"/>
        <v>0</v>
      </c>
      <c r="M109" s="42">
        <f t="shared" si="84"/>
        <v>0</v>
      </c>
      <c r="N109" s="42">
        <f t="shared" si="84"/>
        <v>0</v>
      </c>
      <c r="O109" s="42">
        <f t="shared" si="84"/>
        <v>0</v>
      </c>
      <c r="P109" s="42">
        <f t="shared" si="84"/>
        <v>0</v>
      </c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</row>
    <row r="110" outlineLevel="1">
      <c r="A110" s="99"/>
      <c r="B110" s="109" t="s">
        <v>46</v>
      </c>
      <c r="C110" s="104"/>
      <c r="D110" s="101"/>
      <c r="E110" s="42">
        <f t="shared" ref="E110:P110" si="85">E108</f>
        <v>30</v>
      </c>
      <c r="F110" s="42">
        <f t="shared" si="85"/>
        <v>50</v>
      </c>
      <c r="G110" s="42">
        <f t="shared" si="85"/>
        <v>70</v>
      </c>
      <c r="H110" s="42">
        <f t="shared" si="85"/>
        <v>90</v>
      </c>
      <c r="I110" s="42">
        <f t="shared" si="85"/>
        <v>150</v>
      </c>
      <c r="J110" s="42">
        <f t="shared" si="85"/>
        <v>200</v>
      </c>
      <c r="K110" s="42">
        <f t="shared" si="85"/>
        <v>250</v>
      </c>
      <c r="L110" s="42">
        <f t="shared" si="85"/>
        <v>300</v>
      </c>
      <c r="M110" s="42">
        <f t="shared" si="85"/>
        <v>350</v>
      </c>
      <c r="N110" s="42">
        <f t="shared" si="85"/>
        <v>400</v>
      </c>
      <c r="O110" s="42">
        <f t="shared" si="85"/>
        <v>450</v>
      </c>
      <c r="P110" s="42">
        <f t="shared" si="85"/>
        <v>500</v>
      </c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</row>
    <row r="111" outlineLevel="1">
      <c r="A111" s="99"/>
      <c r="B111" s="110" t="s">
        <v>47</v>
      </c>
      <c r="C111" s="105">
        <v>10900.0</v>
      </c>
      <c r="D111" s="101"/>
      <c r="E111" s="113">
        <v>10900.0</v>
      </c>
      <c r="F111" s="113">
        <v>10900.0</v>
      </c>
      <c r="G111" s="113">
        <v>10900.0</v>
      </c>
      <c r="H111" s="113">
        <v>10900.0</v>
      </c>
      <c r="I111" s="113">
        <v>10900.0</v>
      </c>
      <c r="J111" s="113">
        <v>10900.0</v>
      </c>
      <c r="K111" s="113">
        <v>10900.0</v>
      </c>
      <c r="L111" s="113">
        <v>10900.0</v>
      </c>
      <c r="M111" s="113">
        <v>10900.0</v>
      </c>
      <c r="N111" s="113">
        <v>10900.0</v>
      </c>
      <c r="O111" s="113">
        <v>10900.0</v>
      </c>
      <c r="P111" s="113">
        <v>10900.0</v>
      </c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</row>
    <row r="112" outlineLevel="1">
      <c r="A112" s="99"/>
      <c r="B112" s="110" t="s">
        <v>48</v>
      </c>
      <c r="C112" s="107"/>
      <c r="D112" s="101"/>
      <c r="E112" s="103">
        <v>0.0</v>
      </c>
      <c r="F112" s="103">
        <v>0.0</v>
      </c>
      <c r="G112" s="103">
        <v>0.0</v>
      </c>
      <c r="H112" s="103">
        <v>0.0</v>
      </c>
      <c r="I112" s="103">
        <v>0.0</v>
      </c>
      <c r="J112" s="103">
        <v>0.0</v>
      </c>
      <c r="K112" s="103">
        <v>0.0</v>
      </c>
      <c r="L112" s="103">
        <v>0.0</v>
      </c>
      <c r="M112" s="103">
        <v>0.0</v>
      </c>
      <c r="N112" s="103">
        <v>0.0</v>
      </c>
      <c r="O112" s="103">
        <v>0.0</v>
      </c>
      <c r="P112" s="103">
        <v>0.0</v>
      </c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</row>
    <row r="113" outlineLevel="1">
      <c r="A113" s="92"/>
      <c r="B113" s="111" t="s">
        <v>28</v>
      </c>
      <c r="C113" s="94"/>
      <c r="D113" s="97">
        <f>SUM(E113:P113)</f>
        <v>8804000</v>
      </c>
      <c r="E113" s="94">
        <f t="shared" ref="E113:P113" si="86">E116*E117</f>
        <v>93000</v>
      </c>
      <c r="F113" s="94">
        <f t="shared" si="86"/>
        <v>155000</v>
      </c>
      <c r="G113" s="94">
        <f t="shared" si="86"/>
        <v>217000</v>
      </c>
      <c r="H113" s="94">
        <f t="shared" si="86"/>
        <v>279000</v>
      </c>
      <c r="I113" s="94">
        <f t="shared" si="86"/>
        <v>465000</v>
      </c>
      <c r="J113" s="94">
        <f t="shared" si="86"/>
        <v>620000</v>
      </c>
      <c r="K113" s="94">
        <f t="shared" si="86"/>
        <v>775000</v>
      </c>
      <c r="L113" s="94">
        <f t="shared" si="86"/>
        <v>930000</v>
      </c>
      <c r="M113" s="94">
        <f t="shared" si="86"/>
        <v>1085000</v>
      </c>
      <c r="N113" s="94">
        <f t="shared" si="86"/>
        <v>1240000</v>
      </c>
      <c r="O113" s="94">
        <f t="shared" si="86"/>
        <v>1395000</v>
      </c>
      <c r="P113" s="94">
        <f t="shared" si="86"/>
        <v>1550000</v>
      </c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</row>
    <row r="114" outlineLevel="1">
      <c r="A114" s="99"/>
      <c r="B114" s="108" t="s">
        <v>52</v>
      </c>
      <c r="C114" s="100"/>
      <c r="D114" s="101"/>
      <c r="E114" s="113">
        <v>30.0</v>
      </c>
      <c r="F114" s="113">
        <v>50.0</v>
      </c>
      <c r="G114" s="113">
        <v>70.0</v>
      </c>
      <c r="H114" s="113">
        <v>90.0</v>
      </c>
      <c r="I114" s="113">
        <v>150.0</v>
      </c>
      <c r="J114" s="113">
        <v>200.0</v>
      </c>
      <c r="K114" s="113">
        <v>250.0</v>
      </c>
      <c r="L114" s="113">
        <v>300.0</v>
      </c>
      <c r="M114" s="113">
        <v>350.0</v>
      </c>
      <c r="N114" s="113">
        <v>400.0</v>
      </c>
      <c r="O114" s="113">
        <v>450.0</v>
      </c>
      <c r="P114" s="113">
        <v>500.0</v>
      </c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</row>
    <row r="115" outlineLevel="1">
      <c r="A115" s="99"/>
      <c r="B115" s="109" t="s">
        <v>45</v>
      </c>
      <c r="C115" s="106">
        <v>0.0</v>
      </c>
      <c r="D115" s="101"/>
      <c r="E115" s="42">
        <f t="shared" ref="E115:P115" si="87">E114*$C$115</f>
        <v>0</v>
      </c>
      <c r="F115" s="42">
        <f t="shared" si="87"/>
        <v>0</v>
      </c>
      <c r="G115" s="42">
        <f t="shared" si="87"/>
        <v>0</v>
      </c>
      <c r="H115" s="42">
        <f t="shared" si="87"/>
        <v>0</v>
      </c>
      <c r="I115" s="42">
        <f t="shared" si="87"/>
        <v>0</v>
      </c>
      <c r="J115" s="42">
        <f t="shared" si="87"/>
        <v>0</v>
      </c>
      <c r="K115" s="42">
        <f t="shared" si="87"/>
        <v>0</v>
      </c>
      <c r="L115" s="42">
        <f t="shared" si="87"/>
        <v>0</v>
      </c>
      <c r="M115" s="42">
        <f t="shared" si="87"/>
        <v>0</v>
      </c>
      <c r="N115" s="42">
        <f t="shared" si="87"/>
        <v>0</v>
      </c>
      <c r="O115" s="42">
        <f t="shared" si="87"/>
        <v>0</v>
      </c>
      <c r="P115" s="42">
        <f t="shared" si="87"/>
        <v>0</v>
      </c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</row>
    <row r="116" outlineLevel="1">
      <c r="A116" s="99"/>
      <c r="B116" s="109" t="s">
        <v>46</v>
      </c>
      <c r="C116" s="104"/>
      <c r="D116" s="101"/>
      <c r="E116" s="42">
        <f t="shared" ref="E116:P116" si="88">E114</f>
        <v>30</v>
      </c>
      <c r="F116" s="42">
        <f t="shared" si="88"/>
        <v>50</v>
      </c>
      <c r="G116" s="42">
        <f t="shared" si="88"/>
        <v>70</v>
      </c>
      <c r="H116" s="42">
        <f t="shared" si="88"/>
        <v>90</v>
      </c>
      <c r="I116" s="42">
        <f t="shared" si="88"/>
        <v>150</v>
      </c>
      <c r="J116" s="42">
        <f t="shared" si="88"/>
        <v>200</v>
      </c>
      <c r="K116" s="42">
        <f t="shared" si="88"/>
        <v>250</v>
      </c>
      <c r="L116" s="42">
        <f t="shared" si="88"/>
        <v>300</v>
      </c>
      <c r="M116" s="42">
        <f t="shared" si="88"/>
        <v>350</v>
      </c>
      <c r="N116" s="42">
        <f t="shared" si="88"/>
        <v>400</v>
      </c>
      <c r="O116" s="42">
        <f t="shared" si="88"/>
        <v>450</v>
      </c>
      <c r="P116" s="42">
        <f t="shared" si="88"/>
        <v>500</v>
      </c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</row>
    <row r="117" outlineLevel="1">
      <c r="A117" s="99"/>
      <c r="B117" s="110" t="s">
        <v>47</v>
      </c>
      <c r="C117" s="105">
        <v>3100.0</v>
      </c>
      <c r="D117" s="101"/>
      <c r="E117" s="113">
        <v>3100.0</v>
      </c>
      <c r="F117" s="113">
        <v>3100.0</v>
      </c>
      <c r="G117" s="113">
        <v>3100.0</v>
      </c>
      <c r="H117" s="113">
        <v>3100.0</v>
      </c>
      <c r="I117" s="113">
        <v>3100.0</v>
      </c>
      <c r="J117" s="113">
        <v>3100.0</v>
      </c>
      <c r="K117" s="113">
        <v>3100.0</v>
      </c>
      <c r="L117" s="113">
        <v>3100.0</v>
      </c>
      <c r="M117" s="113">
        <v>3100.0</v>
      </c>
      <c r="N117" s="113">
        <v>3100.0</v>
      </c>
      <c r="O117" s="113">
        <v>3100.0</v>
      </c>
      <c r="P117" s="113">
        <v>3100.0</v>
      </c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</row>
    <row r="118" outlineLevel="1">
      <c r="A118" s="99"/>
      <c r="B118" s="110" t="s">
        <v>48</v>
      </c>
      <c r="C118" s="107"/>
      <c r="D118" s="101"/>
      <c r="E118" s="103">
        <v>0.0</v>
      </c>
      <c r="F118" s="103">
        <v>0.0</v>
      </c>
      <c r="G118" s="103">
        <v>0.0</v>
      </c>
      <c r="H118" s="103">
        <v>0.0</v>
      </c>
      <c r="I118" s="103">
        <v>0.0</v>
      </c>
      <c r="J118" s="103">
        <v>0.0</v>
      </c>
      <c r="K118" s="103">
        <v>0.0</v>
      </c>
      <c r="L118" s="103">
        <v>0.0</v>
      </c>
      <c r="M118" s="103">
        <v>0.0</v>
      </c>
      <c r="N118" s="103">
        <v>0.0</v>
      </c>
      <c r="O118" s="103">
        <v>0.0</v>
      </c>
      <c r="P118" s="103">
        <v>0.0</v>
      </c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</row>
    <row r="119" outlineLevel="1">
      <c r="A119" s="92"/>
      <c r="B119" s="111"/>
      <c r="C119" s="94"/>
      <c r="D119" s="97">
        <f>SUM(E119:P119)</f>
        <v>0</v>
      </c>
      <c r="E119" s="94">
        <f t="shared" ref="E119:P119" si="89">E122*E123</f>
        <v>0</v>
      </c>
      <c r="F119" s="94">
        <f t="shared" si="89"/>
        <v>0</v>
      </c>
      <c r="G119" s="94">
        <f t="shared" si="89"/>
        <v>0</v>
      </c>
      <c r="H119" s="94">
        <f t="shared" si="89"/>
        <v>0</v>
      </c>
      <c r="I119" s="94">
        <f t="shared" si="89"/>
        <v>0</v>
      </c>
      <c r="J119" s="94">
        <f t="shared" si="89"/>
        <v>0</v>
      </c>
      <c r="K119" s="94">
        <f t="shared" si="89"/>
        <v>0</v>
      </c>
      <c r="L119" s="94">
        <f t="shared" si="89"/>
        <v>0</v>
      </c>
      <c r="M119" s="94">
        <f t="shared" si="89"/>
        <v>0</v>
      </c>
      <c r="N119" s="94">
        <f t="shared" si="89"/>
        <v>0</v>
      </c>
      <c r="O119" s="94">
        <f t="shared" si="89"/>
        <v>0</v>
      </c>
      <c r="P119" s="94">
        <f t="shared" si="89"/>
        <v>0</v>
      </c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</row>
    <row r="120" outlineLevel="1">
      <c r="A120" s="99"/>
      <c r="B120" s="108" t="s">
        <v>52</v>
      </c>
      <c r="C120" s="100">
        <v>0.0</v>
      </c>
      <c r="D120" s="101"/>
      <c r="E120" s="113">
        <v>0.0</v>
      </c>
      <c r="F120" s="113">
        <v>0.0</v>
      </c>
      <c r="G120" s="113">
        <v>0.0</v>
      </c>
      <c r="H120" s="113">
        <v>0.0</v>
      </c>
      <c r="I120" s="113">
        <v>0.0</v>
      </c>
      <c r="J120" s="113">
        <v>0.0</v>
      </c>
      <c r="K120" s="113">
        <v>0.0</v>
      </c>
      <c r="L120" s="113">
        <v>0.0</v>
      </c>
      <c r="M120" s="113">
        <v>0.0</v>
      </c>
      <c r="N120" s="113">
        <v>0.0</v>
      </c>
      <c r="O120" s="113">
        <v>0.0</v>
      </c>
      <c r="P120" s="113">
        <v>0.0</v>
      </c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</row>
    <row r="121" outlineLevel="1">
      <c r="A121" s="99"/>
      <c r="B121" s="109" t="s">
        <v>45</v>
      </c>
      <c r="C121" s="106">
        <v>0.0</v>
      </c>
      <c r="D121" s="101"/>
      <c r="E121" s="42">
        <f t="shared" ref="E121:P121" si="90">E120*$C$121</f>
        <v>0</v>
      </c>
      <c r="F121" s="42">
        <f t="shared" si="90"/>
        <v>0</v>
      </c>
      <c r="G121" s="42">
        <f t="shared" si="90"/>
        <v>0</v>
      </c>
      <c r="H121" s="42">
        <f t="shared" si="90"/>
        <v>0</v>
      </c>
      <c r="I121" s="42">
        <f t="shared" si="90"/>
        <v>0</v>
      </c>
      <c r="J121" s="42">
        <f t="shared" si="90"/>
        <v>0</v>
      </c>
      <c r="K121" s="42">
        <f t="shared" si="90"/>
        <v>0</v>
      </c>
      <c r="L121" s="42">
        <f t="shared" si="90"/>
        <v>0</v>
      </c>
      <c r="M121" s="42">
        <f t="shared" si="90"/>
        <v>0</v>
      </c>
      <c r="N121" s="42">
        <f t="shared" si="90"/>
        <v>0</v>
      </c>
      <c r="O121" s="42">
        <f t="shared" si="90"/>
        <v>0</v>
      </c>
      <c r="P121" s="42">
        <f t="shared" si="90"/>
        <v>0</v>
      </c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</row>
    <row r="122" outlineLevel="1">
      <c r="A122" s="99"/>
      <c r="B122" s="109" t="s">
        <v>46</v>
      </c>
      <c r="C122" s="104"/>
      <c r="D122" s="101"/>
      <c r="E122" s="42">
        <f t="shared" ref="E122:P122" si="91">E120</f>
        <v>0</v>
      </c>
      <c r="F122" s="42">
        <f t="shared" si="91"/>
        <v>0</v>
      </c>
      <c r="G122" s="42">
        <f t="shared" si="91"/>
        <v>0</v>
      </c>
      <c r="H122" s="42">
        <f t="shared" si="91"/>
        <v>0</v>
      </c>
      <c r="I122" s="42">
        <f t="shared" si="91"/>
        <v>0</v>
      </c>
      <c r="J122" s="42">
        <f t="shared" si="91"/>
        <v>0</v>
      </c>
      <c r="K122" s="42">
        <f t="shared" si="91"/>
        <v>0</v>
      </c>
      <c r="L122" s="42">
        <f t="shared" si="91"/>
        <v>0</v>
      </c>
      <c r="M122" s="42">
        <f t="shared" si="91"/>
        <v>0</v>
      </c>
      <c r="N122" s="42">
        <f t="shared" si="91"/>
        <v>0</v>
      </c>
      <c r="O122" s="42">
        <f t="shared" si="91"/>
        <v>0</v>
      </c>
      <c r="P122" s="42">
        <f t="shared" si="91"/>
        <v>0</v>
      </c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</row>
    <row r="123" outlineLevel="1">
      <c r="A123" s="99"/>
      <c r="B123" s="110" t="s">
        <v>47</v>
      </c>
      <c r="C123" s="105">
        <v>2880.0</v>
      </c>
      <c r="D123" s="101"/>
      <c r="E123" s="113">
        <v>2300.0</v>
      </c>
      <c r="F123" s="115">
        <f t="shared" ref="F123:P123" si="92">E123*(1+F124)</f>
        <v>2300</v>
      </c>
      <c r="G123" s="115">
        <f t="shared" si="92"/>
        <v>2300</v>
      </c>
      <c r="H123" s="115">
        <f t="shared" si="92"/>
        <v>2300</v>
      </c>
      <c r="I123" s="115">
        <f t="shared" si="92"/>
        <v>2300</v>
      </c>
      <c r="J123" s="115">
        <f t="shared" si="92"/>
        <v>2300</v>
      </c>
      <c r="K123" s="115">
        <f t="shared" si="92"/>
        <v>2300</v>
      </c>
      <c r="L123" s="115">
        <f t="shared" si="92"/>
        <v>2300</v>
      </c>
      <c r="M123" s="115">
        <f t="shared" si="92"/>
        <v>2300</v>
      </c>
      <c r="N123" s="115">
        <f t="shared" si="92"/>
        <v>2300</v>
      </c>
      <c r="O123" s="115">
        <f t="shared" si="92"/>
        <v>2300</v>
      </c>
      <c r="P123" s="115">
        <f t="shared" si="92"/>
        <v>2300</v>
      </c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</row>
    <row r="124" outlineLevel="1">
      <c r="A124" s="99"/>
      <c r="B124" s="110" t="s">
        <v>48</v>
      </c>
      <c r="C124" s="107"/>
      <c r="D124" s="101"/>
      <c r="E124" s="103">
        <v>0.0</v>
      </c>
      <c r="F124" s="103">
        <v>0.0</v>
      </c>
      <c r="G124" s="103">
        <v>0.0</v>
      </c>
      <c r="H124" s="103">
        <v>0.0</v>
      </c>
      <c r="I124" s="103">
        <v>0.0</v>
      </c>
      <c r="J124" s="103">
        <v>0.0</v>
      </c>
      <c r="K124" s="103">
        <v>0.0</v>
      </c>
      <c r="L124" s="103">
        <v>0.0</v>
      </c>
      <c r="M124" s="103">
        <v>0.0</v>
      </c>
      <c r="N124" s="103">
        <v>0.0</v>
      </c>
      <c r="O124" s="103">
        <v>0.0</v>
      </c>
      <c r="P124" s="103">
        <v>0.0</v>
      </c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</row>
    <row r="125" outlineLevel="1">
      <c r="A125" s="92"/>
      <c r="B125" s="111"/>
      <c r="C125" s="94"/>
      <c r="D125" s="97">
        <f>SUM(E125:P125)</f>
        <v>0</v>
      </c>
      <c r="E125" s="94">
        <f t="shared" ref="E125:P125" si="93">E128*E129</f>
        <v>0</v>
      </c>
      <c r="F125" s="94">
        <f t="shared" si="93"/>
        <v>0</v>
      </c>
      <c r="G125" s="94">
        <f t="shared" si="93"/>
        <v>0</v>
      </c>
      <c r="H125" s="94">
        <f t="shared" si="93"/>
        <v>0</v>
      </c>
      <c r="I125" s="94">
        <f t="shared" si="93"/>
        <v>0</v>
      </c>
      <c r="J125" s="94">
        <f t="shared" si="93"/>
        <v>0</v>
      </c>
      <c r="K125" s="94">
        <f t="shared" si="93"/>
        <v>0</v>
      </c>
      <c r="L125" s="94">
        <f t="shared" si="93"/>
        <v>0</v>
      </c>
      <c r="M125" s="94">
        <f t="shared" si="93"/>
        <v>0</v>
      </c>
      <c r="N125" s="94">
        <f t="shared" si="93"/>
        <v>0</v>
      </c>
      <c r="O125" s="94">
        <f t="shared" si="93"/>
        <v>0</v>
      </c>
      <c r="P125" s="94">
        <f t="shared" si="93"/>
        <v>0</v>
      </c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</row>
    <row r="126" outlineLevel="1">
      <c r="A126" s="99"/>
      <c r="B126" s="108" t="s">
        <v>52</v>
      </c>
      <c r="C126" s="100"/>
      <c r="D126" s="101"/>
      <c r="E126" s="113">
        <v>0.0</v>
      </c>
      <c r="F126" s="113">
        <v>0.0</v>
      </c>
      <c r="G126" s="113">
        <v>0.0</v>
      </c>
      <c r="H126" s="113">
        <v>0.0</v>
      </c>
      <c r="I126" s="113">
        <v>0.0</v>
      </c>
      <c r="J126" s="113">
        <v>0.0</v>
      </c>
      <c r="K126" s="113">
        <v>0.0</v>
      </c>
      <c r="L126" s="113">
        <v>0.0</v>
      </c>
      <c r="M126" s="113">
        <v>0.0</v>
      </c>
      <c r="N126" s="113">
        <v>0.0</v>
      </c>
      <c r="O126" s="113">
        <v>0.0</v>
      </c>
      <c r="P126" s="113">
        <v>0.0</v>
      </c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</row>
    <row r="127" outlineLevel="1">
      <c r="A127" s="99"/>
      <c r="B127" s="109" t="s">
        <v>45</v>
      </c>
      <c r="C127" s="106">
        <v>0.0</v>
      </c>
      <c r="D127" s="101"/>
      <c r="E127" s="42">
        <f t="shared" ref="E127:P127" si="94">E126*$C$127</f>
        <v>0</v>
      </c>
      <c r="F127" s="42">
        <f t="shared" si="94"/>
        <v>0</v>
      </c>
      <c r="G127" s="42">
        <f t="shared" si="94"/>
        <v>0</v>
      </c>
      <c r="H127" s="42">
        <f t="shared" si="94"/>
        <v>0</v>
      </c>
      <c r="I127" s="42">
        <f t="shared" si="94"/>
        <v>0</v>
      </c>
      <c r="J127" s="42">
        <f t="shared" si="94"/>
        <v>0</v>
      </c>
      <c r="K127" s="42">
        <f t="shared" si="94"/>
        <v>0</v>
      </c>
      <c r="L127" s="42">
        <f t="shared" si="94"/>
        <v>0</v>
      </c>
      <c r="M127" s="42">
        <f t="shared" si="94"/>
        <v>0</v>
      </c>
      <c r="N127" s="42">
        <f t="shared" si="94"/>
        <v>0</v>
      </c>
      <c r="O127" s="42">
        <f t="shared" si="94"/>
        <v>0</v>
      </c>
      <c r="P127" s="42">
        <f t="shared" si="94"/>
        <v>0</v>
      </c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</row>
    <row r="128" outlineLevel="1">
      <c r="A128" s="99"/>
      <c r="B128" s="109" t="s">
        <v>46</v>
      </c>
      <c r="C128" s="104"/>
      <c r="D128" s="101"/>
      <c r="E128" s="42">
        <f t="shared" ref="E128:P128" si="95">E126</f>
        <v>0</v>
      </c>
      <c r="F128" s="42">
        <f t="shared" si="95"/>
        <v>0</v>
      </c>
      <c r="G128" s="42">
        <f t="shared" si="95"/>
        <v>0</v>
      </c>
      <c r="H128" s="42">
        <f t="shared" si="95"/>
        <v>0</v>
      </c>
      <c r="I128" s="42">
        <f t="shared" si="95"/>
        <v>0</v>
      </c>
      <c r="J128" s="42">
        <f t="shared" si="95"/>
        <v>0</v>
      </c>
      <c r="K128" s="42">
        <f t="shared" si="95"/>
        <v>0</v>
      </c>
      <c r="L128" s="42">
        <f t="shared" si="95"/>
        <v>0</v>
      </c>
      <c r="M128" s="42">
        <f t="shared" si="95"/>
        <v>0</v>
      </c>
      <c r="N128" s="42">
        <f t="shared" si="95"/>
        <v>0</v>
      </c>
      <c r="O128" s="42">
        <f t="shared" si="95"/>
        <v>0</v>
      </c>
      <c r="P128" s="42">
        <f t="shared" si="95"/>
        <v>0</v>
      </c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</row>
    <row r="129" outlineLevel="1">
      <c r="A129" s="99"/>
      <c r="B129" s="110" t="s">
        <v>47</v>
      </c>
      <c r="C129" s="105">
        <v>11050.0</v>
      </c>
      <c r="D129" s="101"/>
      <c r="E129" s="113">
        <v>1700.0</v>
      </c>
      <c r="F129" s="115">
        <f t="shared" ref="F129:P129" si="96">E129*(1+F130)</f>
        <v>1700</v>
      </c>
      <c r="G129" s="115">
        <f t="shared" si="96"/>
        <v>1700</v>
      </c>
      <c r="H129" s="115">
        <f t="shared" si="96"/>
        <v>1700</v>
      </c>
      <c r="I129" s="115">
        <f t="shared" si="96"/>
        <v>1700</v>
      </c>
      <c r="J129" s="115">
        <f t="shared" si="96"/>
        <v>1700</v>
      </c>
      <c r="K129" s="115">
        <f t="shared" si="96"/>
        <v>1700</v>
      </c>
      <c r="L129" s="115">
        <f t="shared" si="96"/>
        <v>1700</v>
      </c>
      <c r="M129" s="115">
        <f t="shared" si="96"/>
        <v>1700</v>
      </c>
      <c r="N129" s="115">
        <f t="shared" si="96"/>
        <v>1700</v>
      </c>
      <c r="O129" s="115">
        <f t="shared" si="96"/>
        <v>1700</v>
      </c>
      <c r="P129" s="115">
        <f t="shared" si="96"/>
        <v>1700</v>
      </c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</row>
    <row r="130" outlineLevel="1">
      <c r="A130" s="99"/>
      <c r="B130" s="110" t="s">
        <v>48</v>
      </c>
      <c r="C130" s="107"/>
      <c r="D130" s="101"/>
      <c r="E130" s="103">
        <v>0.0</v>
      </c>
      <c r="F130" s="103">
        <v>0.0</v>
      </c>
      <c r="G130" s="103">
        <v>0.0</v>
      </c>
      <c r="H130" s="103">
        <v>0.0</v>
      </c>
      <c r="I130" s="103">
        <v>0.0</v>
      </c>
      <c r="J130" s="103">
        <v>0.0</v>
      </c>
      <c r="K130" s="103">
        <v>0.0</v>
      </c>
      <c r="L130" s="103">
        <v>0.0</v>
      </c>
      <c r="M130" s="103">
        <v>0.0</v>
      </c>
      <c r="N130" s="103">
        <v>0.0</v>
      </c>
      <c r="O130" s="103">
        <v>0.0</v>
      </c>
      <c r="P130" s="103">
        <v>0.0</v>
      </c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</row>
    <row r="131" outlineLevel="1">
      <c r="A131" s="92"/>
      <c r="B131" s="111"/>
      <c r="C131" s="94"/>
      <c r="D131" s="97">
        <f>SUM(E131:P131)</f>
        <v>0</v>
      </c>
      <c r="E131" s="94">
        <f t="shared" ref="E131:P131" si="97">E134*E135</f>
        <v>0</v>
      </c>
      <c r="F131" s="94">
        <f t="shared" si="97"/>
        <v>0</v>
      </c>
      <c r="G131" s="94">
        <f t="shared" si="97"/>
        <v>0</v>
      </c>
      <c r="H131" s="94">
        <f t="shared" si="97"/>
        <v>0</v>
      </c>
      <c r="I131" s="94">
        <f t="shared" si="97"/>
        <v>0</v>
      </c>
      <c r="J131" s="94">
        <f t="shared" si="97"/>
        <v>0</v>
      </c>
      <c r="K131" s="94">
        <f t="shared" si="97"/>
        <v>0</v>
      </c>
      <c r="L131" s="94">
        <f t="shared" si="97"/>
        <v>0</v>
      </c>
      <c r="M131" s="94">
        <f t="shared" si="97"/>
        <v>0</v>
      </c>
      <c r="N131" s="94">
        <f t="shared" si="97"/>
        <v>0</v>
      </c>
      <c r="O131" s="94">
        <f t="shared" si="97"/>
        <v>0</v>
      </c>
      <c r="P131" s="94">
        <f t="shared" si="97"/>
        <v>0</v>
      </c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</row>
    <row r="132" outlineLevel="1">
      <c r="A132" s="99"/>
      <c r="B132" s="108" t="s">
        <v>52</v>
      </c>
      <c r="C132" s="100">
        <v>0.0</v>
      </c>
      <c r="D132" s="101"/>
      <c r="E132" s="113">
        <v>0.0</v>
      </c>
      <c r="F132" s="113">
        <v>0.0</v>
      </c>
      <c r="G132" s="113">
        <v>0.0</v>
      </c>
      <c r="H132" s="113">
        <v>0.0</v>
      </c>
      <c r="I132" s="113">
        <v>0.0</v>
      </c>
      <c r="J132" s="113">
        <v>0.0</v>
      </c>
      <c r="K132" s="113">
        <v>0.0</v>
      </c>
      <c r="L132" s="113">
        <v>0.0</v>
      </c>
      <c r="M132" s="113">
        <v>0.0</v>
      </c>
      <c r="N132" s="113">
        <v>0.0</v>
      </c>
      <c r="O132" s="113">
        <v>0.0</v>
      </c>
      <c r="P132" s="113">
        <v>0.0</v>
      </c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</row>
    <row r="133" outlineLevel="1">
      <c r="A133" s="99"/>
      <c r="B133" s="109" t="s">
        <v>45</v>
      </c>
      <c r="C133" s="106"/>
      <c r="D133" s="101"/>
      <c r="E133" s="42">
        <f t="shared" ref="E133:P133" si="98">E132*$C$133</f>
        <v>0</v>
      </c>
      <c r="F133" s="42">
        <f t="shared" si="98"/>
        <v>0</v>
      </c>
      <c r="G133" s="42">
        <f t="shared" si="98"/>
        <v>0</v>
      </c>
      <c r="H133" s="42">
        <f t="shared" si="98"/>
        <v>0</v>
      </c>
      <c r="I133" s="42">
        <f t="shared" si="98"/>
        <v>0</v>
      </c>
      <c r="J133" s="42">
        <f t="shared" si="98"/>
        <v>0</v>
      </c>
      <c r="K133" s="42">
        <f t="shared" si="98"/>
        <v>0</v>
      </c>
      <c r="L133" s="42">
        <f t="shared" si="98"/>
        <v>0</v>
      </c>
      <c r="M133" s="42">
        <f t="shared" si="98"/>
        <v>0</v>
      </c>
      <c r="N133" s="42">
        <f t="shared" si="98"/>
        <v>0</v>
      </c>
      <c r="O133" s="42">
        <f t="shared" si="98"/>
        <v>0</v>
      </c>
      <c r="P133" s="42">
        <f t="shared" si="98"/>
        <v>0</v>
      </c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</row>
    <row r="134" outlineLevel="1">
      <c r="A134" s="99"/>
      <c r="B134" s="109" t="s">
        <v>46</v>
      </c>
      <c r="C134" s="104"/>
      <c r="D134" s="101"/>
      <c r="E134" s="42">
        <f t="shared" ref="E134:P134" si="99">E132</f>
        <v>0</v>
      </c>
      <c r="F134" s="42">
        <f t="shared" si="99"/>
        <v>0</v>
      </c>
      <c r="G134" s="42">
        <f t="shared" si="99"/>
        <v>0</v>
      </c>
      <c r="H134" s="42">
        <f t="shared" si="99"/>
        <v>0</v>
      </c>
      <c r="I134" s="42">
        <f t="shared" si="99"/>
        <v>0</v>
      </c>
      <c r="J134" s="42">
        <f t="shared" si="99"/>
        <v>0</v>
      </c>
      <c r="K134" s="42">
        <f t="shared" si="99"/>
        <v>0</v>
      </c>
      <c r="L134" s="42">
        <f t="shared" si="99"/>
        <v>0</v>
      </c>
      <c r="M134" s="42">
        <f t="shared" si="99"/>
        <v>0</v>
      </c>
      <c r="N134" s="42">
        <f t="shared" si="99"/>
        <v>0</v>
      </c>
      <c r="O134" s="42">
        <f t="shared" si="99"/>
        <v>0</v>
      </c>
      <c r="P134" s="42">
        <f t="shared" si="99"/>
        <v>0</v>
      </c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</row>
    <row r="135" outlineLevel="1">
      <c r="A135" s="99"/>
      <c r="B135" s="110" t="s">
        <v>47</v>
      </c>
      <c r="C135" s="105">
        <v>1040.0</v>
      </c>
      <c r="D135" s="101"/>
      <c r="E135" s="113">
        <v>1800.0</v>
      </c>
      <c r="F135" s="115">
        <f t="shared" ref="F135:P135" si="100">E135*(1+F136)</f>
        <v>1800</v>
      </c>
      <c r="G135" s="115">
        <f t="shared" si="100"/>
        <v>1800</v>
      </c>
      <c r="H135" s="115">
        <f t="shared" si="100"/>
        <v>1800</v>
      </c>
      <c r="I135" s="115">
        <f t="shared" si="100"/>
        <v>1800</v>
      </c>
      <c r="J135" s="115">
        <f t="shared" si="100"/>
        <v>1800</v>
      </c>
      <c r="K135" s="115">
        <f t="shared" si="100"/>
        <v>1800</v>
      </c>
      <c r="L135" s="115">
        <f t="shared" si="100"/>
        <v>1800</v>
      </c>
      <c r="M135" s="115">
        <f t="shared" si="100"/>
        <v>1800</v>
      </c>
      <c r="N135" s="115">
        <f t="shared" si="100"/>
        <v>1800</v>
      </c>
      <c r="O135" s="115">
        <f t="shared" si="100"/>
        <v>1800</v>
      </c>
      <c r="P135" s="115">
        <f t="shared" si="100"/>
        <v>1800</v>
      </c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</row>
    <row r="136" outlineLevel="1">
      <c r="A136" s="99"/>
      <c r="B136" s="110" t="s">
        <v>48</v>
      </c>
      <c r="C136" s="107"/>
      <c r="D136" s="101"/>
      <c r="E136" s="103">
        <v>0.0</v>
      </c>
      <c r="F136" s="103">
        <v>0.0</v>
      </c>
      <c r="G136" s="103">
        <v>0.0</v>
      </c>
      <c r="H136" s="103">
        <v>0.0</v>
      </c>
      <c r="I136" s="103">
        <v>0.0</v>
      </c>
      <c r="J136" s="103">
        <v>0.0</v>
      </c>
      <c r="K136" s="103">
        <v>0.0</v>
      </c>
      <c r="L136" s="103">
        <v>0.0</v>
      </c>
      <c r="M136" s="103">
        <v>0.0</v>
      </c>
      <c r="N136" s="103">
        <v>0.0</v>
      </c>
      <c r="O136" s="103">
        <v>0.0</v>
      </c>
      <c r="P136" s="103">
        <v>0.0</v>
      </c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</row>
    <row r="137" outlineLevel="1">
      <c r="A137" s="92"/>
      <c r="B137" s="111"/>
      <c r="C137" s="94"/>
      <c r="D137" s="97">
        <f>SUM(E137:P137)</f>
        <v>0</v>
      </c>
      <c r="E137" s="94">
        <f t="shared" ref="E137:P137" si="101">E140*E141</f>
        <v>0</v>
      </c>
      <c r="F137" s="94">
        <f t="shared" si="101"/>
        <v>0</v>
      </c>
      <c r="G137" s="94">
        <f t="shared" si="101"/>
        <v>0</v>
      </c>
      <c r="H137" s="94">
        <f t="shared" si="101"/>
        <v>0</v>
      </c>
      <c r="I137" s="94">
        <f t="shared" si="101"/>
        <v>0</v>
      </c>
      <c r="J137" s="94">
        <f t="shared" si="101"/>
        <v>0</v>
      </c>
      <c r="K137" s="94">
        <f t="shared" si="101"/>
        <v>0</v>
      </c>
      <c r="L137" s="94">
        <f t="shared" si="101"/>
        <v>0</v>
      </c>
      <c r="M137" s="94">
        <f t="shared" si="101"/>
        <v>0</v>
      </c>
      <c r="N137" s="94">
        <f t="shared" si="101"/>
        <v>0</v>
      </c>
      <c r="O137" s="94">
        <f t="shared" si="101"/>
        <v>0</v>
      </c>
      <c r="P137" s="94">
        <f t="shared" si="101"/>
        <v>0</v>
      </c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</row>
    <row r="138" outlineLevel="1">
      <c r="A138" s="99"/>
      <c r="B138" s="108" t="s">
        <v>52</v>
      </c>
      <c r="C138" s="100">
        <v>0.0</v>
      </c>
      <c r="D138" s="101"/>
      <c r="E138" s="113">
        <v>0.0</v>
      </c>
      <c r="F138" s="113">
        <v>0.0</v>
      </c>
      <c r="G138" s="113">
        <v>0.0</v>
      </c>
      <c r="H138" s="113">
        <v>0.0</v>
      </c>
      <c r="I138" s="113">
        <v>0.0</v>
      </c>
      <c r="J138" s="113">
        <v>0.0</v>
      </c>
      <c r="K138" s="113">
        <v>0.0</v>
      </c>
      <c r="L138" s="113">
        <v>0.0</v>
      </c>
      <c r="M138" s="113">
        <v>0.0</v>
      </c>
      <c r="N138" s="113">
        <v>0.0</v>
      </c>
      <c r="O138" s="113">
        <v>0.0</v>
      </c>
      <c r="P138" s="113">
        <v>0.0</v>
      </c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</row>
    <row r="139" outlineLevel="1">
      <c r="A139" s="99"/>
      <c r="B139" s="109" t="s">
        <v>45</v>
      </c>
      <c r="C139" s="106"/>
      <c r="D139" s="101"/>
      <c r="E139" s="42">
        <f t="shared" ref="E139:P139" si="102">E138*$C$139</f>
        <v>0</v>
      </c>
      <c r="F139" s="42">
        <f t="shared" si="102"/>
        <v>0</v>
      </c>
      <c r="G139" s="42">
        <f t="shared" si="102"/>
        <v>0</v>
      </c>
      <c r="H139" s="42">
        <f t="shared" si="102"/>
        <v>0</v>
      </c>
      <c r="I139" s="42">
        <f t="shared" si="102"/>
        <v>0</v>
      </c>
      <c r="J139" s="42">
        <f t="shared" si="102"/>
        <v>0</v>
      </c>
      <c r="K139" s="42">
        <f t="shared" si="102"/>
        <v>0</v>
      </c>
      <c r="L139" s="42">
        <f t="shared" si="102"/>
        <v>0</v>
      </c>
      <c r="M139" s="42">
        <f t="shared" si="102"/>
        <v>0</v>
      </c>
      <c r="N139" s="42">
        <f t="shared" si="102"/>
        <v>0</v>
      </c>
      <c r="O139" s="42">
        <f t="shared" si="102"/>
        <v>0</v>
      </c>
      <c r="P139" s="42">
        <f t="shared" si="102"/>
        <v>0</v>
      </c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</row>
    <row r="140" outlineLevel="1">
      <c r="A140" s="99"/>
      <c r="B140" s="109" t="s">
        <v>46</v>
      </c>
      <c r="C140" s="104"/>
      <c r="D140" s="101"/>
      <c r="E140" s="42">
        <f t="shared" ref="E140:P140" si="103">E138</f>
        <v>0</v>
      </c>
      <c r="F140" s="42">
        <f t="shared" si="103"/>
        <v>0</v>
      </c>
      <c r="G140" s="42">
        <f t="shared" si="103"/>
        <v>0</v>
      </c>
      <c r="H140" s="42">
        <f t="shared" si="103"/>
        <v>0</v>
      </c>
      <c r="I140" s="42">
        <f t="shared" si="103"/>
        <v>0</v>
      </c>
      <c r="J140" s="42">
        <f t="shared" si="103"/>
        <v>0</v>
      </c>
      <c r="K140" s="42">
        <f t="shared" si="103"/>
        <v>0</v>
      </c>
      <c r="L140" s="42">
        <f t="shared" si="103"/>
        <v>0</v>
      </c>
      <c r="M140" s="42">
        <f t="shared" si="103"/>
        <v>0</v>
      </c>
      <c r="N140" s="42">
        <f t="shared" si="103"/>
        <v>0</v>
      </c>
      <c r="O140" s="42">
        <f t="shared" si="103"/>
        <v>0</v>
      </c>
      <c r="P140" s="42">
        <f t="shared" si="103"/>
        <v>0</v>
      </c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</row>
    <row r="141" outlineLevel="1">
      <c r="A141" s="99"/>
      <c r="B141" s="110" t="s">
        <v>47</v>
      </c>
      <c r="C141" s="105">
        <v>2032.0</v>
      </c>
      <c r="D141" s="101"/>
      <c r="E141" s="114">
        <f>C141*(1+E142)</f>
        <v>2032</v>
      </c>
      <c r="F141" s="115">
        <f t="shared" ref="F141:I141" si="104">E141*(1+F142)</f>
        <v>2032</v>
      </c>
      <c r="G141" s="115">
        <f t="shared" si="104"/>
        <v>2032</v>
      </c>
      <c r="H141" s="115">
        <f t="shared" si="104"/>
        <v>2032</v>
      </c>
      <c r="I141" s="115">
        <f t="shared" si="104"/>
        <v>2032</v>
      </c>
      <c r="J141" s="115">
        <v>1600.0</v>
      </c>
      <c r="K141" s="115">
        <v>1600.0</v>
      </c>
      <c r="L141" s="115">
        <f t="shared" ref="L141:P141" si="105">K141*(1+L142)</f>
        <v>1600</v>
      </c>
      <c r="M141" s="115">
        <f t="shared" si="105"/>
        <v>1600</v>
      </c>
      <c r="N141" s="115">
        <f t="shared" si="105"/>
        <v>1600</v>
      </c>
      <c r="O141" s="115">
        <f t="shared" si="105"/>
        <v>1600</v>
      </c>
      <c r="P141" s="115">
        <f t="shared" si="105"/>
        <v>1600</v>
      </c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</row>
    <row r="142" outlineLevel="1">
      <c r="A142" s="99"/>
      <c r="B142" s="110" t="s">
        <v>48</v>
      </c>
      <c r="C142" s="107"/>
      <c r="D142" s="101"/>
      <c r="E142" s="103">
        <v>0.0</v>
      </c>
      <c r="F142" s="103">
        <v>0.0</v>
      </c>
      <c r="G142" s="103">
        <v>0.0</v>
      </c>
      <c r="H142" s="103">
        <v>0.0</v>
      </c>
      <c r="I142" s="103">
        <v>0.0</v>
      </c>
      <c r="J142" s="103">
        <v>0.0</v>
      </c>
      <c r="K142" s="103">
        <v>0.0</v>
      </c>
      <c r="L142" s="103">
        <v>0.0</v>
      </c>
      <c r="M142" s="103">
        <v>0.0</v>
      </c>
      <c r="N142" s="103">
        <v>0.0</v>
      </c>
      <c r="O142" s="103">
        <v>0.0</v>
      </c>
      <c r="P142" s="103">
        <v>0.0</v>
      </c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</row>
    <row r="143" outlineLevel="1">
      <c r="A143" s="92"/>
      <c r="B143" s="111"/>
      <c r="C143" s="94"/>
      <c r="D143" s="97">
        <f>SUM(E143:P143)</f>
        <v>0</v>
      </c>
      <c r="E143" s="94">
        <f t="shared" ref="E143:P143" si="106">E146*E147</f>
        <v>0</v>
      </c>
      <c r="F143" s="94">
        <f t="shared" si="106"/>
        <v>0</v>
      </c>
      <c r="G143" s="94">
        <f t="shared" si="106"/>
        <v>0</v>
      </c>
      <c r="H143" s="94">
        <f t="shared" si="106"/>
        <v>0</v>
      </c>
      <c r="I143" s="94">
        <f t="shared" si="106"/>
        <v>0</v>
      </c>
      <c r="J143" s="94">
        <f t="shared" si="106"/>
        <v>0</v>
      </c>
      <c r="K143" s="94">
        <f t="shared" si="106"/>
        <v>0</v>
      </c>
      <c r="L143" s="94">
        <f t="shared" si="106"/>
        <v>0</v>
      </c>
      <c r="M143" s="94">
        <f t="shared" si="106"/>
        <v>0</v>
      </c>
      <c r="N143" s="94">
        <f t="shared" si="106"/>
        <v>0</v>
      </c>
      <c r="O143" s="94">
        <f t="shared" si="106"/>
        <v>0</v>
      </c>
      <c r="P143" s="94">
        <f t="shared" si="106"/>
        <v>0</v>
      </c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</row>
    <row r="144" outlineLevel="1">
      <c r="A144" s="99"/>
      <c r="B144" s="108" t="s">
        <v>52</v>
      </c>
      <c r="C144" s="100">
        <v>0.0</v>
      </c>
      <c r="D144" s="101"/>
      <c r="E144" s="100">
        <v>0.0</v>
      </c>
      <c r="F144" s="100">
        <v>0.0</v>
      </c>
      <c r="G144" s="100">
        <v>0.0</v>
      </c>
      <c r="H144" s="100">
        <v>0.0</v>
      </c>
      <c r="I144" s="100">
        <v>0.0</v>
      </c>
      <c r="J144" s="100">
        <v>0.0</v>
      </c>
      <c r="K144" s="100">
        <v>0.0</v>
      </c>
      <c r="L144" s="100">
        <v>0.0</v>
      </c>
      <c r="M144" s="100">
        <v>0.0</v>
      </c>
      <c r="N144" s="100">
        <v>0.0</v>
      </c>
      <c r="O144" s="100">
        <v>0.0</v>
      </c>
      <c r="P144" s="100">
        <v>0.0</v>
      </c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</row>
    <row r="145" outlineLevel="1">
      <c r="A145" s="99"/>
      <c r="B145" s="109" t="s">
        <v>45</v>
      </c>
      <c r="C145" s="106">
        <v>0.0</v>
      </c>
      <c r="D145" s="101"/>
      <c r="E145" s="42">
        <f t="shared" ref="E145:P145" si="107">E144*118</f>
        <v>0</v>
      </c>
      <c r="F145" s="42">
        <f t="shared" si="107"/>
        <v>0</v>
      </c>
      <c r="G145" s="42">
        <f t="shared" si="107"/>
        <v>0</v>
      </c>
      <c r="H145" s="42">
        <f t="shared" si="107"/>
        <v>0</v>
      </c>
      <c r="I145" s="42">
        <f t="shared" si="107"/>
        <v>0</v>
      </c>
      <c r="J145" s="42">
        <f t="shared" si="107"/>
        <v>0</v>
      </c>
      <c r="K145" s="42">
        <f t="shared" si="107"/>
        <v>0</v>
      </c>
      <c r="L145" s="42">
        <f t="shared" si="107"/>
        <v>0</v>
      </c>
      <c r="M145" s="42">
        <f t="shared" si="107"/>
        <v>0</v>
      </c>
      <c r="N145" s="42">
        <f t="shared" si="107"/>
        <v>0</v>
      </c>
      <c r="O145" s="42">
        <f t="shared" si="107"/>
        <v>0</v>
      </c>
      <c r="P145" s="42">
        <f t="shared" si="107"/>
        <v>0</v>
      </c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</row>
    <row r="146" outlineLevel="1">
      <c r="A146" s="99"/>
      <c r="B146" s="109" t="s">
        <v>46</v>
      </c>
      <c r="C146" s="104"/>
      <c r="D146" s="101"/>
      <c r="E146" s="42">
        <f t="shared" ref="E146:P146" si="108">E144</f>
        <v>0</v>
      </c>
      <c r="F146" s="42">
        <f t="shared" si="108"/>
        <v>0</v>
      </c>
      <c r="G146" s="42">
        <f t="shared" si="108"/>
        <v>0</v>
      </c>
      <c r="H146" s="42">
        <f t="shared" si="108"/>
        <v>0</v>
      </c>
      <c r="I146" s="42">
        <f t="shared" si="108"/>
        <v>0</v>
      </c>
      <c r="J146" s="42">
        <f t="shared" si="108"/>
        <v>0</v>
      </c>
      <c r="K146" s="42">
        <f t="shared" si="108"/>
        <v>0</v>
      </c>
      <c r="L146" s="42">
        <f t="shared" si="108"/>
        <v>0</v>
      </c>
      <c r="M146" s="42">
        <f t="shared" si="108"/>
        <v>0</v>
      </c>
      <c r="N146" s="42">
        <f t="shared" si="108"/>
        <v>0</v>
      </c>
      <c r="O146" s="42">
        <f t="shared" si="108"/>
        <v>0</v>
      </c>
      <c r="P146" s="42">
        <f t="shared" si="108"/>
        <v>0</v>
      </c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</row>
    <row r="147" outlineLevel="1">
      <c r="A147" s="99"/>
      <c r="B147" s="110" t="s">
        <v>47</v>
      </c>
      <c r="C147" s="105">
        <v>3480.0</v>
      </c>
      <c r="D147" s="101"/>
      <c r="E147" s="114">
        <f>C147*(1+E148)</f>
        <v>3480</v>
      </c>
      <c r="F147" s="115">
        <f t="shared" ref="F147:P147" si="109">E147*(1+F148)</f>
        <v>3480</v>
      </c>
      <c r="G147" s="115">
        <f t="shared" si="109"/>
        <v>3480</v>
      </c>
      <c r="H147" s="115">
        <f t="shared" si="109"/>
        <v>3480</v>
      </c>
      <c r="I147" s="115">
        <f t="shared" si="109"/>
        <v>3480</v>
      </c>
      <c r="J147" s="115">
        <f t="shared" si="109"/>
        <v>3480</v>
      </c>
      <c r="K147" s="115">
        <f t="shared" si="109"/>
        <v>3480</v>
      </c>
      <c r="L147" s="115">
        <f t="shared" si="109"/>
        <v>3480</v>
      </c>
      <c r="M147" s="115">
        <f t="shared" si="109"/>
        <v>3480</v>
      </c>
      <c r="N147" s="115">
        <f t="shared" si="109"/>
        <v>3480</v>
      </c>
      <c r="O147" s="115">
        <f t="shared" si="109"/>
        <v>3480</v>
      </c>
      <c r="P147" s="115">
        <f t="shared" si="109"/>
        <v>3480</v>
      </c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</row>
    <row r="148" outlineLevel="1">
      <c r="A148" s="99"/>
      <c r="B148" s="110" t="s">
        <v>48</v>
      </c>
      <c r="C148" s="107"/>
      <c r="D148" s="101"/>
      <c r="E148" s="103">
        <v>0.0</v>
      </c>
      <c r="F148" s="103">
        <v>0.0</v>
      </c>
      <c r="G148" s="103">
        <v>0.0</v>
      </c>
      <c r="H148" s="103">
        <v>0.0</v>
      </c>
      <c r="I148" s="103">
        <v>0.0</v>
      </c>
      <c r="J148" s="103">
        <v>0.0</v>
      </c>
      <c r="K148" s="103">
        <v>0.0</v>
      </c>
      <c r="L148" s="103">
        <v>0.0</v>
      </c>
      <c r="M148" s="103">
        <v>0.0</v>
      </c>
      <c r="N148" s="103">
        <v>0.0</v>
      </c>
      <c r="O148" s="103">
        <v>0.0</v>
      </c>
      <c r="P148" s="103">
        <v>0.0</v>
      </c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</row>
    <row r="149">
      <c r="A149" s="92"/>
      <c r="B149" s="111"/>
      <c r="C149" s="94"/>
      <c r="D149" s="97">
        <f>SUM(E149:P149)</f>
        <v>0</v>
      </c>
      <c r="E149" s="94">
        <f t="shared" ref="E149:P149" si="110">E152*E153</f>
        <v>0</v>
      </c>
      <c r="F149" s="94">
        <f t="shared" si="110"/>
        <v>0</v>
      </c>
      <c r="G149" s="94">
        <f t="shared" si="110"/>
        <v>0</v>
      </c>
      <c r="H149" s="94">
        <f t="shared" si="110"/>
        <v>0</v>
      </c>
      <c r="I149" s="94">
        <f t="shared" si="110"/>
        <v>0</v>
      </c>
      <c r="J149" s="94">
        <f t="shared" si="110"/>
        <v>0</v>
      </c>
      <c r="K149" s="94">
        <f t="shared" si="110"/>
        <v>0</v>
      </c>
      <c r="L149" s="94">
        <f t="shared" si="110"/>
        <v>0</v>
      </c>
      <c r="M149" s="94">
        <f t="shared" si="110"/>
        <v>0</v>
      </c>
      <c r="N149" s="94">
        <f t="shared" si="110"/>
        <v>0</v>
      </c>
      <c r="O149" s="94">
        <f t="shared" si="110"/>
        <v>0</v>
      </c>
      <c r="P149" s="94">
        <f t="shared" si="110"/>
        <v>0</v>
      </c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</row>
    <row r="150" hidden="1">
      <c r="A150" s="99"/>
      <c r="B150" s="108"/>
      <c r="C150" s="100">
        <v>520.0</v>
      </c>
      <c r="D150" s="101"/>
      <c r="E150" s="47">
        <v>0.0</v>
      </c>
      <c r="F150" s="47">
        <v>0.0</v>
      </c>
      <c r="G150" s="42">
        <f>F150+F151</f>
        <v>0</v>
      </c>
      <c r="H150" s="47">
        <v>0.0</v>
      </c>
      <c r="I150" s="42">
        <f>H150+H151</f>
        <v>0</v>
      </c>
      <c r="J150" s="47">
        <v>0.0</v>
      </c>
      <c r="K150" s="47">
        <v>0.0</v>
      </c>
      <c r="L150" s="47">
        <v>0.0</v>
      </c>
      <c r="M150" s="47">
        <v>0.0</v>
      </c>
      <c r="N150" s="47">
        <v>0.0</v>
      </c>
      <c r="O150" s="47">
        <v>0.0</v>
      </c>
      <c r="P150" s="47">
        <v>0.0</v>
      </c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</row>
    <row r="151" hidden="1">
      <c r="A151" s="99"/>
      <c r="B151" s="109"/>
      <c r="C151" s="106">
        <v>0.2</v>
      </c>
      <c r="D151" s="101"/>
      <c r="E151" s="42">
        <f t="shared" ref="E151:G151" si="111">E150*$C$151</f>
        <v>0</v>
      </c>
      <c r="F151" s="42">
        <f t="shared" si="111"/>
        <v>0</v>
      </c>
      <c r="G151" s="42">
        <f t="shared" si="111"/>
        <v>0</v>
      </c>
      <c r="H151" s="47">
        <v>0.0</v>
      </c>
      <c r="I151" s="42">
        <f t="shared" ref="I151:P151" si="112">I150*$C$151</f>
        <v>0</v>
      </c>
      <c r="J151" s="42">
        <f t="shared" si="112"/>
        <v>0</v>
      </c>
      <c r="K151" s="42">
        <f t="shared" si="112"/>
        <v>0</v>
      </c>
      <c r="L151" s="42">
        <f t="shared" si="112"/>
        <v>0</v>
      </c>
      <c r="M151" s="42">
        <f t="shared" si="112"/>
        <v>0</v>
      </c>
      <c r="N151" s="42">
        <f t="shared" si="112"/>
        <v>0</v>
      </c>
      <c r="O151" s="42">
        <f t="shared" si="112"/>
        <v>0</v>
      </c>
      <c r="P151" s="42">
        <f t="shared" si="112"/>
        <v>0</v>
      </c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</row>
    <row r="152" hidden="1">
      <c r="A152" s="99"/>
      <c r="B152" s="109"/>
      <c r="C152" s="104"/>
      <c r="D152" s="101"/>
      <c r="E152" s="42">
        <f t="shared" ref="E152:G152" si="113">E150</f>
        <v>0</v>
      </c>
      <c r="F152" s="42">
        <f t="shared" si="113"/>
        <v>0</v>
      </c>
      <c r="G152" s="42">
        <f t="shared" si="113"/>
        <v>0</v>
      </c>
      <c r="H152" s="47">
        <v>0.0</v>
      </c>
      <c r="I152" s="42">
        <f t="shared" ref="I152:P152" si="114">I150</f>
        <v>0</v>
      </c>
      <c r="J152" s="42">
        <f t="shared" si="114"/>
        <v>0</v>
      </c>
      <c r="K152" s="42">
        <f t="shared" si="114"/>
        <v>0</v>
      </c>
      <c r="L152" s="42">
        <f t="shared" si="114"/>
        <v>0</v>
      </c>
      <c r="M152" s="42">
        <f t="shared" si="114"/>
        <v>0</v>
      </c>
      <c r="N152" s="42">
        <f t="shared" si="114"/>
        <v>0</v>
      </c>
      <c r="O152" s="42">
        <f t="shared" si="114"/>
        <v>0</v>
      </c>
      <c r="P152" s="42">
        <f t="shared" si="114"/>
        <v>0</v>
      </c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</row>
    <row r="153" hidden="1">
      <c r="A153" s="99"/>
      <c r="B153" s="110"/>
      <c r="C153" s="105">
        <v>1900.0</v>
      </c>
      <c r="D153" s="101"/>
      <c r="E153" s="42">
        <f>C153*(1+E154)</f>
        <v>1900</v>
      </c>
      <c r="F153" s="102">
        <f t="shared" ref="F153:P153" si="115">E153*(1+F154)</f>
        <v>1900</v>
      </c>
      <c r="G153" s="102">
        <f t="shared" si="115"/>
        <v>1900</v>
      </c>
      <c r="H153" s="102">
        <f t="shared" si="115"/>
        <v>1900</v>
      </c>
      <c r="I153" s="102">
        <f t="shared" si="115"/>
        <v>1900</v>
      </c>
      <c r="J153" s="102">
        <f t="shared" si="115"/>
        <v>1900</v>
      </c>
      <c r="K153" s="102">
        <f t="shared" si="115"/>
        <v>1900</v>
      </c>
      <c r="L153" s="102">
        <f t="shared" si="115"/>
        <v>1900</v>
      </c>
      <c r="M153" s="102">
        <f t="shared" si="115"/>
        <v>1900</v>
      </c>
      <c r="N153" s="102">
        <f t="shared" si="115"/>
        <v>1900</v>
      </c>
      <c r="O153" s="102">
        <f t="shared" si="115"/>
        <v>1900</v>
      </c>
      <c r="P153" s="102">
        <f t="shared" si="115"/>
        <v>1900</v>
      </c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</row>
    <row r="154" hidden="1">
      <c r="A154" s="99"/>
      <c r="B154" s="110"/>
      <c r="C154" s="107"/>
      <c r="D154" s="101"/>
      <c r="E154" s="103">
        <v>0.0</v>
      </c>
      <c r="F154" s="103">
        <v>0.0</v>
      </c>
      <c r="G154" s="103">
        <v>0.0</v>
      </c>
      <c r="H154" s="103">
        <v>0.0</v>
      </c>
      <c r="I154" s="103">
        <v>0.0</v>
      </c>
      <c r="J154" s="103">
        <v>0.0</v>
      </c>
      <c r="K154" s="103">
        <v>0.0</v>
      </c>
      <c r="L154" s="103">
        <v>0.0</v>
      </c>
      <c r="M154" s="103">
        <v>0.0</v>
      </c>
      <c r="N154" s="103">
        <v>0.0</v>
      </c>
      <c r="O154" s="103">
        <v>0.0</v>
      </c>
      <c r="P154" s="103">
        <v>0.0</v>
      </c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</row>
    <row r="155" collapsed="1">
      <c r="A155" s="92"/>
      <c r="B155" s="111"/>
      <c r="C155" s="94"/>
      <c r="D155" s="97">
        <f>SUM(E155:P155)</f>
        <v>0</v>
      </c>
      <c r="E155" s="94">
        <f t="shared" ref="E155:P155" si="116">E158*E159</f>
        <v>0</v>
      </c>
      <c r="F155" s="94">
        <f t="shared" si="116"/>
        <v>0</v>
      </c>
      <c r="G155" s="94">
        <f t="shared" si="116"/>
        <v>0</v>
      </c>
      <c r="H155" s="94">
        <f t="shared" si="116"/>
        <v>0</v>
      </c>
      <c r="I155" s="94">
        <f t="shared" si="116"/>
        <v>0</v>
      </c>
      <c r="J155" s="94">
        <f t="shared" si="116"/>
        <v>0</v>
      </c>
      <c r="K155" s="94">
        <f t="shared" si="116"/>
        <v>0</v>
      </c>
      <c r="L155" s="94">
        <f t="shared" si="116"/>
        <v>0</v>
      </c>
      <c r="M155" s="94">
        <f t="shared" si="116"/>
        <v>0</v>
      </c>
      <c r="N155" s="94">
        <f t="shared" si="116"/>
        <v>0</v>
      </c>
      <c r="O155" s="94">
        <f t="shared" si="116"/>
        <v>0</v>
      </c>
      <c r="P155" s="94">
        <f t="shared" si="116"/>
        <v>0</v>
      </c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</row>
    <row r="156" hidden="1" outlineLevel="1">
      <c r="A156" s="99"/>
      <c r="B156" s="108" t="s">
        <v>44</v>
      </c>
      <c r="C156" s="100">
        <v>200.0</v>
      </c>
      <c r="D156" s="101"/>
      <c r="E156" s="47">
        <v>0.0</v>
      </c>
      <c r="F156" s="47">
        <v>0.0</v>
      </c>
      <c r="G156" s="47">
        <v>0.0</v>
      </c>
      <c r="H156" s="42">
        <f t="shared" ref="H156:I156" si="117">G156+G157</f>
        <v>0</v>
      </c>
      <c r="I156" s="42">
        <f t="shared" si="117"/>
        <v>0</v>
      </c>
      <c r="J156" s="47">
        <v>0.0</v>
      </c>
      <c r="K156" s="47">
        <v>0.0</v>
      </c>
      <c r="L156" s="42">
        <f t="shared" ref="L156:M156" si="118">K156+K157</f>
        <v>0</v>
      </c>
      <c r="M156" s="42">
        <f t="shared" si="118"/>
        <v>0</v>
      </c>
      <c r="N156" s="47">
        <v>0.0</v>
      </c>
      <c r="O156" s="47">
        <v>0.0</v>
      </c>
      <c r="P156" s="47">
        <v>0.0</v>
      </c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</row>
    <row r="157" hidden="1" outlineLevel="1">
      <c r="A157" s="99"/>
      <c r="B157" s="109" t="s">
        <v>45</v>
      </c>
      <c r="C157" s="106">
        <v>0.25</v>
      </c>
      <c r="D157" s="101"/>
      <c r="E157" s="42">
        <f>E156*$C$157</f>
        <v>0</v>
      </c>
      <c r="F157" s="42">
        <f>F156*$C$89</f>
        <v>0</v>
      </c>
      <c r="G157" s="47">
        <v>0.0</v>
      </c>
      <c r="H157" s="42">
        <f t="shared" ref="H157:P157" si="119">H156*$C$157</f>
        <v>0</v>
      </c>
      <c r="I157" s="42">
        <f t="shared" si="119"/>
        <v>0</v>
      </c>
      <c r="J157" s="42">
        <f t="shared" si="119"/>
        <v>0</v>
      </c>
      <c r="K157" s="42">
        <f t="shared" si="119"/>
        <v>0</v>
      </c>
      <c r="L157" s="42">
        <f t="shared" si="119"/>
        <v>0</v>
      </c>
      <c r="M157" s="42">
        <f t="shared" si="119"/>
        <v>0</v>
      </c>
      <c r="N157" s="42">
        <f t="shared" si="119"/>
        <v>0</v>
      </c>
      <c r="O157" s="42">
        <f t="shared" si="119"/>
        <v>0</v>
      </c>
      <c r="P157" s="42">
        <f t="shared" si="119"/>
        <v>0</v>
      </c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</row>
    <row r="158" hidden="1" outlineLevel="1">
      <c r="A158" s="99"/>
      <c r="B158" s="109" t="s">
        <v>46</v>
      </c>
      <c r="C158" s="104"/>
      <c r="D158" s="101"/>
      <c r="E158" s="42">
        <f t="shared" ref="E158:F158" si="120">E156</f>
        <v>0</v>
      </c>
      <c r="F158" s="42">
        <f t="shared" si="120"/>
        <v>0</v>
      </c>
      <c r="G158" s="47">
        <v>0.0</v>
      </c>
      <c r="H158" s="42">
        <f t="shared" ref="H158:P158" si="121">H156</f>
        <v>0</v>
      </c>
      <c r="I158" s="42">
        <f t="shared" si="121"/>
        <v>0</v>
      </c>
      <c r="J158" s="42">
        <f t="shared" si="121"/>
        <v>0</v>
      </c>
      <c r="K158" s="42">
        <f t="shared" si="121"/>
        <v>0</v>
      </c>
      <c r="L158" s="42">
        <f t="shared" si="121"/>
        <v>0</v>
      </c>
      <c r="M158" s="42">
        <f t="shared" si="121"/>
        <v>0</v>
      </c>
      <c r="N158" s="42">
        <f t="shared" si="121"/>
        <v>0</v>
      </c>
      <c r="O158" s="42">
        <f t="shared" si="121"/>
        <v>0</v>
      </c>
      <c r="P158" s="42">
        <f t="shared" si="121"/>
        <v>0</v>
      </c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</row>
    <row r="159" hidden="1" outlineLevel="1">
      <c r="A159" s="99"/>
      <c r="B159" s="110" t="s">
        <v>47</v>
      </c>
      <c r="C159" s="105">
        <v>2900.0</v>
      </c>
      <c r="D159" s="101"/>
      <c r="E159" s="42">
        <f>C159*(1+E160)</f>
        <v>2900</v>
      </c>
      <c r="F159" s="102">
        <f t="shared" ref="F159:P159" si="122">E159*(1+F160)</f>
        <v>2900</v>
      </c>
      <c r="G159" s="102">
        <f t="shared" si="122"/>
        <v>2900</v>
      </c>
      <c r="H159" s="102">
        <f t="shared" si="122"/>
        <v>2900</v>
      </c>
      <c r="I159" s="102">
        <f t="shared" si="122"/>
        <v>2900</v>
      </c>
      <c r="J159" s="102">
        <f t="shared" si="122"/>
        <v>2900</v>
      </c>
      <c r="K159" s="102">
        <f t="shared" si="122"/>
        <v>2900</v>
      </c>
      <c r="L159" s="102">
        <f t="shared" si="122"/>
        <v>2900</v>
      </c>
      <c r="M159" s="102">
        <f t="shared" si="122"/>
        <v>2900</v>
      </c>
      <c r="N159" s="102">
        <f t="shared" si="122"/>
        <v>2900</v>
      </c>
      <c r="O159" s="102">
        <f t="shared" si="122"/>
        <v>2900</v>
      </c>
      <c r="P159" s="102">
        <f t="shared" si="122"/>
        <v>2900</v>
      </c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</row>
    <row r="160" hidden="1" outlineLevel="1">
      <c r="A160" s="99"/>
      <c r="B160" s="110" t="s">
        <v>48</v>
      </c>
      <c r="C160" s="107"/>
      <c r="D160" s="101"/>
      <c r="E160" s="103">
        <v>0.0</v>
      </c>
      <c r="F160" s="103">
        <v>0.0</v>
      </c>
      <c r="G160" s="103">
        <v>0.0</v>
      </c>
      <c r="H160" s="103">
        <v>0.0</v>
      </c>
      <c r="I160" s="103">
        <v>0.0</v>
      </c>
      <c r="J160" s="103">
        <v>0.0</v>
      </c>
      <c r="K160" s="103">
        <v>0.0</v>
      </c>
      <c r="L160" s="103">
        <v>0.0</v>
      </c>
      <c r="M160" s="103">
        <v>0.0</v>
      </c>
      <c r="N160" s="103">
        <v>0.0</v>
      </c>
      <c r="O160" s="103">
        <v>0.0</v>
      </c>
      <c r="P160" s="103">
        <v>0.0</v>
      </c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</row>
    <row r="161">
      <c r="A161" s="116"/>
      <c r="B161" s="116" t="s">
        <v>54</v>
      </c>
      <c r="C161" s="117"/>
      <c r="D161" s="95">
        <f>SUM(E161:P161)</f>
        <v>-114849392</v>
      </c>
      <c r="E161" s="118">
        <f t="shared" ref="E161:P161" si="123">E162+E172+E182+E192+E202+E275+E285</f>
        <v>-5195802</v>
      </c>
      <c r="F161" s="118">
        <f t="shared" si="123"/>
        <v>-4343150</v>
      </c>
      <c r="G161" s="118">
        <f t="shared" si="123"/>
        <v>-7482330</v>
      </c>
      <c r="H161" s="118">
        <f t="shared" si="123"/>
        <v>-5941510</v>
      </c>
      <c r="I161" s="118">
        <f t="shared" si="123"/>
        <v>-9896450</v>
      </c>
      <c r="J161" s="118">
        <f t="shared" si="123"/>
        <v>-8057450</v>
      </c>
      <c r="K161" s="118">
        <f t="shared" si="123"/>
        <v>-12458450</v>
      </c>
      <c r="L161" s="118">
        <f t="shared" si="123"/>
        <v>-10099450</v>
      </c>
      <c r="M161" s="118">
        <f t="shared" si="123"/>
        <v>-14109150</v>
      </c>
      <c r="N161" s="118">
        <f t="shared" si="123"/>
        <v>-10838850</v>
      </c>
      <c r="O161" s="118">
        <f t="shared" si="123"/>
        <v>-14848550</v>
      </c>
      <c r="P161" s="118">
        <f t="shared" si="123"/>
        <v>-11578250</v>
      </c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</row>
    <row r="162">
      <c r="A162" s="120"/>
      <c r="B162" s="93" t="s">
        <v>43</v>
      </c>
      <c r="C162" s="121"/>
      <c r="D162" s="122"/>
      <c r="E162" s="98">
        <f t="shared" ref="E162:P162" si="124">E163+E166+E167</f>
        <v>0</v>
      </c>
      <c r="F162" s="98">
        <f t="shared" si="124"/>
        <v>0</v>
      </c>
      <c r="G162" s="98">
        <f t="shared" si="124"/>
        <v>0</v>
      </c>
      <c r="H162" s="98">
        <f t="shared" si="124"/>
        <v>0</v>
      </c>
      <c r="I162" s="98">
        <f t="shared" si="124"/>
        <v>0</v>
      </c>
      <c r="J162" s="98">
        <f t="shared" si="124"/>
        <v>0</v>
      </c>
      <c r="K162" s="98">
        <f t="shared" si="124"/>
        <v>0</v>
      </c>
      <c r="L162" s="98">
        <f t="shared" si="124"/>
        <v>0</v>
      </c>
      <c r="M162" s="98">
        <f t="shared" si="124"/>
        <v>0</v>
      </c>
      <c r="N162" s="98">
        <f t="shared" si="124"/>
        <v>0</v>
      </c>
      <c r="O162" s="98">
        <f t="shared" si="124"/>
        <v>0</v>
      </c>
      <c r="P162" s="98">
        <f t="shared" si="124"/>
        <v>0</v>
      </c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</row>
    <row r="163" hidden="1">
      <c r="A163" s="124"/>
      <c r="C163" s="125"/>
      <c r="D163" s="101"/>
      <c r="E163" s="42">
        <f t="shared" ref="E163:P163" si="125">-E164*E70</f>
        <v>0</v>
      </c>
      <c r="F163" s="42">
        <f t="shared" si="125"/>
        <v>0</v>
      </c>
      <c r="G163" s="42">
        <f t="shared" si="125"/>
        <v>0</v>
      </c>
      <c r="H163" s="42">
        <f t="shared" si="125"/>
        <v>0</v>
      </c>
      <c r="I163" s="42">
        <f t="shared" si="125"/>
        <v>0</v>
      </c>
      <c r="J163" s="42">
        <f t="shared" si="125"/>
        <v>0</v>
      </c>
      <c r="K163" s="42">
        <f t="shared" si="125"/>
        <v>0</v>
      </c>
      <c r="L163" s="42">
        <f t="shared" si="125"/>
        <v>0</v>
      </c>
      <c r="M163" s="42">
        <f t="shared" si="125"/>
        <v>0</v>
      </c>
      <c r="N163" s="42">
        <f t="shared" si="125"/>
        <v>0</v>
      </c>
      <c r="O163" s="42">
        <f t="shared" si="125"/>
        <v>0</v>
      </c>
      <c r="P163" s="42">
        <f t="shared" si="125"/>
        <v>0</v>
      </c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</row>
    <row r="164" hidden="1">
      <c r="A164" s="124"/>
      <c r="C164" s="125">
        <v>95.0</v>
      </c>
      <c r="D164" s="101"/>
      <c r="E164" s="42">
        <f>C164*(1+E165)</f>
        <v>95</v>
      </c>
      <c r="F164" s="42">
        <f t="shared" ref="F164:P164" si="126">E164*(1+F165)</f>
        <v>95</v>
      </c>
      <c r="G164" s="42">
        <f t="shared" si="126"/>
        <v>95</v>
      </c>
      <c r="H164" s="42">
        <f t="shared" si="126"/>
        <v>95</v>
      </c>
      <c r="I164" s="42">
        <f t="shared" si="126"/>
        <v>95</v>
      </c>
      <c r="J164" s="42">
        <f t="shared" si="126"/>
        <v>95</v>
      </c>
      <c r="K164" s="42">
        <f t="shared" si="126"/>
        <v>95</v>
      </c>
      <c r="L164" s="42">
        <f t="shared" si="126"/>
        <v>95</v>
      </c>
      <c r="M164" s="42">
        <f t="shared" si="126"/>
        <v>95</v>
      </c>
      <c r="N164" s="42">
        <f t="shared" si="126"/>
        <v>95</v>
      </c>
      <c r="O164" s="42">
        <f t="shared" si="126"/>
        <v>95</v>
      </c>
      <c r="P164" s="42">
        <f t="shared" si="126"/>
        <v>95</v>
      </c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</row>
    <row r="165" hidden="1">
      <c r="A165" s="124"/>
      <c r="C165" s="126">
        <v>0.0</v>
      </c>
      <c r="D165" s="101"/>
      <c r="E165" s="103">
        <v>0.0</v>
      </c>
      <c r="F165" s="103">
        <v>0.0</v>
      </c>
      <c r="G165" s="103">
        <v>0.0</v>
      </c>
      <c r="H165" s="103">
        <v>0.0</v>
      </c>
      <c r="I165" s="103">
        <v>0.0</v>
      </c>
      <c r="J165" s="103">
        <v>0.0</v>
      </c>
      <c r="K165" s="103">
        <v>0.0</v>
      </c>
      <c r="L165" s="103">
        <v>0.0</v>
      </c>
      <c r="M165" s="103">
        <v>0.0</v>
      </c>
      <c r="N165" s="103">
        <v>0.0</v>
      </c>
      <c r="O165" s="103">
        <v>0.0</v>
      </c>
      <c r="P165" s="103">
        <v>0.0</v>
      </c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</row>
    <row r="166" hidden="1">
      <c r="A166" s="124"/>
      <c r="C166" s="127">
        <v>0.23</v>
      </c>
      <c r="D166" s="101"/>
      <c r="E166" s="42">
        <f t="shared" ref="E166:P166" si="127">-E69*$C$166</f>
        <v>0</v>
      </c>
      <c r="F166" s="42">
        <f t="shared" si="127"/>
        <v>0</v>
      </c>
      <c r="G166" s="42">
        <f t="shared" si="127"/>
        <v>0</v>
      </c>
      <c r="H166" s="42">
        <f t="shared" si="127"/>
        <v>0</v>
      </c>
      <c r="I166" s="42">
        <f t="shared" si="127"/>
        <v>0</v>
      </c>
      <c r="J166" s="42">
        <f t="shared" si="127"/>
        <v>0</v>
      </c>
      <c r="K166" s="42">
        <f t="shared" si="127"/>
        <v>0</v>
      </c>
      <c r="L166" s="42">
        <f t="shared" si="127"/>
        <v>0</v>
      </c>
      <c r="M166" s="42">
        <f t="shared" si="127"/>
        <v>0</v>
      </c>
      <c r="N166" s="42">
        <f t="shared" si="127"/>
        <v>0</v>
      </c>
      <c r="O166" s="42">
        <f t="shared" si="127"/>
        <v>0</v>
      </c>
      <c r="P166" s="42">
        <f t="shared" si="127"/>
        <v>0</v>
      </c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</row>
    <row r="167" hidden="1">
      <c r="A167" s="124"/>
      <c r="C167" s="128"/>
      <c r="D167" s="101"/>
      <c r="E167" s="42">
        <f t="shared" ref="E167:P167" si="128">-E168*E70</f>
        <v>0</v>
      </c>
      <c r="F167" s="42">
        <f t="shared" si="128"/>
        <v>0</v>
      </c>
      <c r="G167" s="42">
        <f t="shared" si="128"/>
        <v>0</v>
      </c>
      <c r="H167" s="42">
        <f t="shared" si="128"/>
        <v>0</v>
      </c>
      <c r="I167" s="42">
        <f t="shared" si="128"/>
        <v>0</v>
      </c>
      <c r="J167" s="42">
        <f t="shared" si="128"/>
        <v>0</v>
      </c>
      <c r="K167" s="42">
        <f t="shared" si="128"/>
        <v>0</v>
      </c>
      <c r="L167" s="42">
        <f t="shared" si="128"/>
        <v>0</v>
      </c>
      <c r="M167" s="42">
        <f t="shared" si="128"/>
        <v>0</v>
      </c>
      <c r="N167" s="42">
        <f t="shared" si="128"/>
        <v>0</v>
      </c>
      <c r="O167" s="42">
        <f t="shared" si="128"/>
        <v>0</v>
      </c>
      <c r="P167" s="42">
        <f t="shared" si="128"/>
        <v>0</v>
      </c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</row>
    <row r="168" hidden="1">
      <c r="A168" s="124"/>
      <c r="C168" s="128">
        <v>72.0</v>
      </c>
      <c r="D168" s="101"/>
      <c r="E168" s="42">
        <f>C168*(1+E169)</f>
        <v>72</v>
      </c>
      <c r="F168" s="42">
        <f t="shared" ref="F168:P168" si="129">E168*(1+F169)</f>
        <v>72</v>
      </c>
      <c r="G168" s="42">
        <f t="shared" si="129"/>
        <v>72</v>
      </c>
      <c r="H168" s="42">
        <f t="shared" si="129"/>
        <v>72</v>
      </c>
      <c r="I168" s="42">
        <f t="shared" si="129"/>
        <v>72</v>
      </c>
      <c r="J168" s="42">
        <f t="shared" si="129"/>
        <v>72</v>
      </c>
      <c r="K168" s="42">
        <f t="shared" si="129"/>
        <v>72</v>
      </c>
      <c r="L168" s="42">
        <f t="shared" si="129"/>
        <v>72</v>
      </c>
      <c r="M168" s="42">
        <f t="shared" si="129"/>
        <v>72</v>
      </c>
      <c r="N168" s="42">
        <f t="shared" si="129"/>
        <v>72</v>
      </c>
      <c r="O168" s="42">
        <f t="shared" si="129"/>
        <v>72</v>
      </c>
      <c r="P168" s="42">
        <f t="shared" si="129"/>
        <v>72</v>
      </c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</row>
    <row r="169" hidden="1">
      <c r="A169" s="124"/>
      <c r="C169" s="129"/>
      <c r="D169" s="101"/>
      <c r="E169" s="103">
        <v>0.0</v>
      </c>
      <c r="F169" s="103">
        <v>0.0</v>
      </c>
      <c r="G169" s="103">
        <v>0.0</v>
      </c>
      <c r="H169" s="103">
        <v>0.0</v>
      </c>
      <c r="I169" s="103">
        <v>0.0</v>
      </c>
      <c r="J169" s="103">
        <v>0.0</v>
      </c>
      <c r="K169" s="103">
        <v>0.0</v>
      </c>
      <c r="L169" s="103">
        <v>0.0</v>
      </c>
      <c r="M169" s="103">
        <v>0.0</v>
      </c>
      <c r="N169" s="103">
        <v>0.0</v>
      </c>
      <c r="O169" s="103">
        <v>0.0</v>
      </c>
      <c r="P169" s="103">
        <v>0.0</v>
      </c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</row>
    <row r="170" hidden="1">
      <c r="A170" s="130"/>
      <c r="C170" s="131"/>
      <c r="D170" s="132">
        <f>SUM(E170:P170)</f>
        <v>0</v>
      </c>
      <c r="E170" s="133">
        <f t="shared" ref="E170:P170" si="130">E69+E162</f>
        <v>0</v>
      </c>
      <c r="F170" s="133">
        <f t="shared" si="130"/>
        <v>0</v>
      </c>
      <c r="G170" s="133">
        <f t="shared" si="130"/>
        <v>0</v>
      </c>
      <c r="H170" s="133">
        <f t="shared" si="130"/>
        <v>0</v>
      </c>
      <c r="I170" s="133">
        <f t="shared" si="130"/>
        <v>0</v>
      </c>
      <c r="J170" s="133">
        <f t="shared" si="130"/>
        <v>0</v>
      </c>
      <c r="K170" s="133">
        <f t="shared" si="130"/>
        <v>0</v>
      </c>
      <c r="L170" s="133">
        <f t="shared" si="130"/>
        <v>0</v>
      </c>
      <c r="M170" s="133">
        <f t="shared" si="130"/>
        <v>0</v>
      </c>
      <c r="N170" s="133">
        <f t="shared" si="130"/>
        <v>0</v>
      </c>
      <c r="O170" s="133">
        <f t="shared" si="130"/>
        <v>0</v>
      </c>
      <c r="P170" s="133">
        <f t="shared" si="130"/>
        <v>0</v>
      </c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</row>
    <row r="171" hidden="1">
      <c r="A171" s="130"/>
      <c r="C171" s="131"/>
      <c r="D171" s="135"/>
      <c r="E171" s="136" t="str">
        <f t="shared" ref="E171:P171" si="131">E170/E69</f>
        <v>#DIV/0!</v>
      </c>
      <c r="F171" s="136" t="str">
        <f t="shared" si="131"/>
        <v>#DIV/0!</v>
      </c>
      <c r="G171" s="136" t="str">
        <f t="shared" si="131"/>
        <v>#DIV/0!</v>
      </c>
      <c r="H171" s="136" t="str">
        <f t="shared" si="131"/>
        <v>#DIV/0!</v>
      </c>
      <c r="I171" s="136" t="str">
        <f t="shared" si="131"/>
        <v>#DIV/0!</v>
      </c>
      <c r="J171" s="136" t="str">
        <f t="shared" si="131"/>
        <v>#DIV/0!</v>
      </c>
      <c r="K171" s="136" t="str">
        <f t="shared" si="131"/>
        <v>#DIV/0!</v>
      </c>
      <c r="L171" s="136" t="str">
        <f t="shared" si="131"/>
        <v>#DIV/0!</v>
      </c>
      <c r="M171" s="136" t="str">
        <f t="shared" si="131"/>
        <v>#DIV/0!</v>
      </c>
      <c r="N171" s="136" t="str">
        <f t="shared" si="131"/>
        <v>#DIV/0!</v>
      </c>
      <c r="O171" s="136" t="str">
        <f t="shared" si="131"/>
        <v>#DIV/0!</v>
      </c>
      <c r="P171" s="136" t="str">
        <f t="shared" si="131"/>
        <v>#DIV/0!</v>
      </c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</row>
    <row r="172">
      <c r="A172" s="120"/>
      <c r="C172" s="121"/>
      <c r="D172" s="122"/>
      <c r="E172" s="98">
        <f t="shared" ref="E172:P172" si="132">E173+E176+E177</f>
        <v>0</v>
      </c>
      <c r="F172" s="98">
        <f t="shared" si="132"/>
        <v>0</v>
      </c>
      <c r="G172" s="98">
        <f t="shared" si="132"/>
        <v>0</v>
      </c>
      <c r="H172" s="98">
        <f t="shared" si="132"/>
        <v>0</v>
      </c>
      <c r="I172" s="98">
        <f t="shared" si="132"/>
        <v>0</v>
      </c>
      <c r="J172" s="98">
        <f t="shared" si="132"/>
        <v>0</v>
      </c>
      <c r="K172" s="98">
        <f t="shared" si="132"/>
        <v>0</v>
      </c>
      <c r="L172" s="98">
        <f t="shared" si="132"/>
        <v>0</v>
      </c>
      <c r="M172" s="98">
        <f t="shared" si="132"/>
        <v>0</v>
      </c>
      <c r="N172" s="98">
        <f t="shared" si="132"/>
        <v>0</v>
      </c>
      <c r="O172" s="98">
        <f t="shared" si="132"/>
        <v>0</v>
      </c>
      <c r="P172" s="98">
        <f t="shared" si="132"/>
        <v>0</v>
      </c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</row>
    <row r="173" hidden="1">
      <c r="A173" s="124"/>
      <c r="C173" s="125"/>
      <c r="D173" s="101"/>
      <c r="E173" s="42">
        <f>-E174*E76</f>
        <v>0</v>
      </c>
      <c r="F173" s="42">
        <f t="shared" ref="F173:P173" si="133">-F174*F78</f>
        <v>0</v>
      </c>
      <c r="G173" s="42">
        <f t="shared" si="133"/>
        <v>0</v>
      </c>
      <c r="H173" s="42">
        <f t="shared" si="133"/>
        <v>0</v>
      </c>
      <c r="I173" s="42">
        <f t="shared" si="133"/>
        <v>0</v>
      </c>
      <c r="J173" s="42">
        <f t="shared" si="133"/>
        <v>0</v>
      </c>
      <c r="K173" s="42">
        <f t="shared" si="133"/>
        <v>0</v>
      </c>
      <c r="L173" s="42">
        <f t="shared" si="133"/>
        <v>0</v>
      </c>
      <c r="M173" s="42">
        <f t="shared" si="133"/>
        <v>0</v>
      </c>
      <c r="N173" s="42">
        <f t="shared" si="133"/>
        <v>0</v>
      </c>
      <c r="O173" s="42">
        <f t="shared" si="133"/>
        <v>0</v>
      </c>
      <c r="P173" s="42">
        <f t="shared" si="133"/>
        <v>0</v>
      </c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</row>
    <row r="174" hidden="1">
      <c r="A174" s="124"/>
      <c r="C174" s="125">
        <v>510.0</v>
      </c>
      <c r="D174" s="101"/>
      <c r="E174" s="42">
        <f>C174*(1+E175)</f>
        <v>510</v>
      </c>
      <c r="F174" s="42">
        <f t="shared" ref="F174:P174" si="134">E174*(1+F175)</f>
        <v>510</v>
      </c>
      <c r="G174" s="42">
        <f t="shared" si="134"/>
        <v>510</v>
      </c>
      <c r="H174" s="42">
        <f t="shared" si="134"/>
        <v>510</v>
      </c>
      <c r="I174" s="42">
        <f t="shared" si="134"/>
        <v>510</v>
      </c>
      <c r="J174" s="42">
        <f t="shared" si="134"/>
        <v>510</v>
      </c>
      <c r="K174" s="42">
        <f t="shared" si="134"/>
        <v>510</v>
      </c>
      <c r="L174" s="42">
        <f t="shared" si="134"/>
        <v>510</v>
      </c>
      <c r="M174" s="42">
        <f t="shared" si="134"/>
        <v>510</v>
      </c>
      <c r="N174" s="42">
        <f t="shared" si="134"/>
        <v>510</v>
      </c>
      <c r="O174" s="42">
        <f t="shared" si="134"/>
        <v>510</v>
      </c>
      <c r="P174" s="42">
        <f t="shared" si="134"/>
        <v>510</v>
      </c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</row>
    <row r="175" hidden="1">
      <c r="A175" s="124"/>
      <c r="C175" s="126">
        <v>0.0</v>
      </c>
      <c r="D175" s="101"/>
      <c r="E175" s="103">
        <v>0.0</v>
      </c>
      <c r="F175" s="103">
        <v>0.0</v>
      </c>
      <c r="G175" s="103">
        <v>0.0</v>
      </c>
      <c r="H175" s="103">
        <v>0.0</v>
      </c>
      <c r="I175" s="103">
        <v>0.0</v>
      </c>
      <c r="J175" s="103">
        <v>0.0</v>
      </c>
      <c r="K175" s="103">
        <v>0.0</v>
      </c>
      <c r="L175" s="103">
        <v>0.0</v>
      </c>
      <c r="M175" s="103">
        <v>0.0</v>
      </c>
      <c r="N175" s="103">
        <v>0.0</v>
      </c>
      <c r="O175" s="103">
        <v>0.0</v>
      </c>
      <c r="P175" s="103">
        <v>0.0</v>
      </c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</row>
    <row r="176" hidden="1">
      <c r="A176" s="124"/>
      <c r="C176" s="127">
        <v>0.23</v>
      </c>
      <c r="D176" s="101"/>
      <c r="E176" s="42">
        <f t="shared" ref="E176:P176" si="135">-$C$176*E75</f>
        <v>0</v>
      </c>
      <c r="F176" s="42">
        <f t="shared" si="135"/>
        <v>0</v>
      </c>
      <c r="G176" s="42">
        <f t="shared" si="135"/>
        <v>0</v>
      </c>
      <c r="H176" s="42">
        <f t="shared" si="135"/>
        <v>0</v>
      </c>
      <c r="I176" s="42">
        <f t="shared" si="135"/>
        <v>0</v>
      </c>
      <c r="J176" s="42">
        <f t="shared" si="135"/>
        <v>0</v>
      </c>
      <c r="K176" s="42">
        <f t="shared" si="135"/>
        <v>0</v>
      </c>
      <c r="L176" s="42">
        <f t="shared" si="135"/>
        <v>0</v>
      </c>
      <c r="M176" s="42">
        <f t="shared" si="135"/>
        <v>0</v>
      </c>
      <c r="N176" s="42">
        <f t="shared" si="135"/>
        <v>0</v>
      </c>
      <c r="O176" s="42">
        <f t="shared" si="135"/>
        <v>0</v>
      </c>
      <c r="P176" s="42">
        <f t="shared" si="135"/>
        <v>0</v>
      </c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</row>
    <row r="177" hidden="1">
      <c r="A177" s="124"/>
      <c r="C177" s="128"/>
      <c r="D177" s="101"/>
      <c r="E177" s="42">
        <f t="shared" ref="E177:P177" si="136">-E178*E78</f>
        <v>0</v>
      </c>
      <c r="F177" s="42">
        <f t="shared" si="136"/>
        <v>0</v>
      </c>
      <c r="G177" s="42">
        <f t="shared" si="136"/>
        <v>0</v>
      </c>
      <c r="H177" s="42">
        <f t="shared" si="136"/>
        <v>0</v>
      </c>
      <c r="I177" s="42">
        <f t="shared" si="136"/>
        <v>0</v>
      </c>
      <c r="J177" s="42">
        <f t="shared" si="136"/>
        <v>0</v>
      </c>
      <c r="K177" s="42">
        <f t="shared" si="136"/>
        <v>0</v>
      </c>
      <c r="L177" s="42">
        <f t="shared" si="136"/>
        <v>0</v>
      </c>
      <c r="M177" s="42">
        <f t="shared" si="136"/>
        <v>0</v>
      </c>
      <c r="N177" s="42">
        <f t="shared" si="136"/>
        <v>0</v>
      </c>
      <c r="O177" s="42">
        <f t="shared" si="136"/>
        <v>0</v>
      </c>
      <c r="P177" s="42">
        <f t="shared" si="136"/>
        <v>0</v>
      </c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</row>
    <row r="178" hidden="1">
      <c r="A178" s="124"/>
      <c r="C178" s="128">
        <v>72.0</v>
      </c>
      <c r="D178" s="101"/>
      <c r="E178" s="42">
        <f>C178*(1+E179)</f>
        <v>72</v>
      </c>
      <c r="F178" s="42">
        <f t="shared" ref="F178:P178" si="137">E178*(1+F179)</f>
        <v>72</v>
      </c>
      <c r="G178" s="42">
        <f t="shared" si="137"/>
        <v>72</v>
      </c>
      <c r="H178" s="42">
        <f t="shared" si="137"/>
        <v>72</v>
      </c>
      <c r="I178" s="42">
        <f t="shared" si="137"/>
        <v>72</v>
      </c>
      <c r="J178" s="42">
        <f t="shared" si="137"/>
        <v>72</v>
      </c>
      <c r="K178" s="42">
        <f t="shared" si="137"/>
        <v>72</v>
      </c>
      <c r="L178" s="42">
        <f t="shared" si="137"/>
        <v>72</v>
      </c>
      <c r="M178" s="42">
        <f t="shared" si="137"/>
        <v>72</v>
      </c>
      <c r="N178" s="42">
        <f t="shared" si="137"/>
        <v>72</v>
      </c>
      <c r="O178" s="42">
        <f t="shared" si="137"/>
        <v>72</v>
      </c>
      <c r="P178" s="42">
        <f t="shared" si="137"/>
        <v>72</v>
      </c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</row>
    <row r="179" hidden="1">
      <c r="A179" s="124"/>
      <c r="C179" s="129"/>
      <c r="D179" s="101"/>
      <c r="E179" s="103">
        <v>0.0</v>
      </c>
      <c r="F179" s="103">
        <v>0.0</v>
      </c>
      <c r="G179" s="103">
        <v>0.0</v>
      </c>
      <c r="H179" s="103">
        <v>0.0</v>
      </c>
      <c r="I179" s="103">
        <v>0.0</v>
      </c>
      <c r="J179" s="103">
        <v>0.0</v>
      </c>
      <c r="K179" s="103">
        <v>0.0</v>
      </c>
      <c r="L179" s="103">
        <v>0.0</v>
      </c>
      <c r="M179" s="103">
        <v>0.0</v>
      </c>
      <c r="N179" s="103">
        <v>0.0</v>
      </c>
      <c r="O179" s="103">
        <v>0.0</v>
      </c>
      <c r="P179" s="103">
        <v>0.0</v>
      </c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</row>
    <row r="180" hidden="1">
      <c r="A180" s="130"/>
      <c r="C180" s="131"/>
      <c r="D180" s="132">
        <f>SUM(E180:P180)</f>
        <v>0</v>
      </c>
      <c r="E180" s="133">
        <f t="shared" ref="E180:P180" si="138">E75+E172</f>
        <v>0</v>
      </c>
      <c r="F180" s="133">
        <f t="shared" si="138"/>
        <v>0</v>
      </c>
      <c r="G180" s="133">
        <f t="shared" si="138"/>
        <v>0</v>
      </c>
      <c r="H180" s="133">
        <f t="shared" si="138"/>
        <v>0</v>
      </c>
      <c r="I180" s="133">
        <f t="shared" si="138"/>
        <v>0</v>
      </c>
      <c r="J180" s="133">
        <f t="shared" si="138"/>
        <v>0</v>
      </c>
      <c r="K180" s="133">
        <f t="shared" si="138"/>
        <v>0</v>
      </c>
      <c r="L180" s="133">
        <f t="shared" si="138"/>
        <v>0</v>
      </c>
      <c r="M180" s="133">
        <f t="shared" si="138"/>
        <v>0</v>
      </c>
      <c r="N180" s="133">
        <f t="shared" si="138"/>
        <v>0</v>
      </c>
      <c r="O180" s="133">
        <f t="shared" si="138"/>
        <v>0</v>
      </c>
      <c r="P180" s="133">
        <f t="shared" si="138"/>
        <v>0</v>
      </c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</row>
    <row r="181" hidden="1">
      <c r="A181" s="130"/>
      <c r="C181" s="131"/>
      <c r="D181" s="135"/>
      <c r="E181" s="136" t="str">
        <f t="shared" ref="E181:P181" si="139">E180/E75</f>
        <v>#DIV/0!</v>
      </c>
      <c r="F181" s="136" t="str">
        <f t="shared" si="139"/>
        <v>#DIV/0!</v>
      </c>
      <c r="G181" s="136" t="str">
        <f t="shared" si="139"/>
        <v>#DIV/0!</v>
      </c>
      <c r="H181" s="136" t="str">
        <f t="shared" si="139"/>
        <v>#DIV/0!</v>
      </c>
      <c r="I181" s="136" t="str">
        <f t="shared" si="139"/>
        <v>#DIV/0!</v>
      </c>
      <c r="J181" s="136" t="str">
        <f t="shared" si="139"/>
        <v>#DIV/0!</v>
      </c>
      <c r="K181" s="136" t="str">
        <f t="shared" si="139"/>
        <v>#DIV/0!</v>
      </c>
      <c r="L181" s="136" t="str">
        <f t="shared" si="139"/>
        <v>#DIV/0!</v>
      </c>
      <c r="M181" s="136" t="str">
        <f t="shared" si="139"/>
        <v>#DIV/0!</v>
      </c>
      <c r="N181" s="136" t="str">
        <f t="shared" si="139"/>
        <v>#DIV/0!</v>
      </c>
      <c r="O181" s="136" t="str">
        <f t="shared" si="139"/>
        <v>#DIV/0!</v>
      </c>
      <c r="P181" s="136" t="str">
        <f t="shared" si="139"/>
        <v>#DIV/0!</v>
      </c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</row>
    <row r="182">
      <c r="A182" s="137"/>
      <c r="C182" s="138"/>
      <c r="D182" s="139"/>
      <c r="E182" s="98">
        <f t="shared" ref="E182:P182" si="140">E183+E186+E187</f>
        <v>0</v>
      </c>
      <c r="F182" s="98">
        <f t="shared" si="140"/>
        <v>0</v>
      </c>
      <c r="G182" s="98">
        <f t="shared" si="140"/>
        <v>0</v>
      </c>
      <c r="H182" s="98">
        <f t="shared" si="140"/>
        <v>0</v>
      </c>
      <c r="I182" s="98">
        <f t="shared" si="140"/>
        <v>0</v>
      </c>
      <c r="J182" s="98">
        <f t="shared" si="140"/>
        <v>0</v>
      </c>
      <c r="K182" s="98">
        <f t="shared" si="140"/>
        <v>0</v>
      </c>
      <c r="L182" s="98">
        <f t="shared" si="140"/>
        <v>0</v>
      </c>
      <c r="M182" s="98">
        <f t="shared" si="140"/>
        <v>0</v>
      </c>
      <c r="N182" s="98">
        <f t="shared" si="140"/>
        <v>0</v>
      </c>
      <c r="O182" s="98">
        <f t="shared" si="140"/>
        <v>0</v>
      </c>
      <c r="P182" s="98">
        <f t="shared" si="140"/>
        <v>0</v>
      </c>
      <c r="Q182" s="140"/>
      <c r="R182" s="140"/>
      <c r="S182" s="140"/>
      <c r="T182" s="140"/>
      <c r="U182" s="140"/>
      <c r="V182" s="140"/>
      <c r="W182" s="140"/>
      <c r="X182" s="140"/>
      <c r="Y182" s="140"/>
      <c r="Z182" s="140"/>
      <c r="AA182" s="140"/>
    </row>
    <row r="183" hidden="1">
      <c r="A183" s="124"/>
      <c r="C183" s="125"/>
      <c r="D183" s="101"/>
      <c r="E183" s="42">
        <f t="shared" ref="E183:P183" si="141">-E184*E82</f>
        <v>0</v>
      </c>
      <c r="F183" s="42">
        <f t="shared" si="141"/>
        <v>0</v>
      </c>
      <c r="G183" s="42">
        <f t="shared" si="141"/>
        <v>0</v>
      </c>
      <c r="H183" s="42">
        <f t="shared" si="141"/>
        <v>0</v>
      </c>
      <c r="I183" s="42">
        <f t="shared" si="141"/>
        <v>0</v>
      </c>
      <c r="J183" s="42">
        <f t="shared" si="141"/>
        <v>0</v>
      </c>
      <c r="K183" s="42">
        <f t="shared" si="141"/>
        <v>0</v>
      </c>
      <c r="L183" s="42">
        <f t="shared" si="141"/>
        <v>0</v>
      </c>
      <c r="M183" s="42">
        <f t="shared" si="141"/>
        <v>0</v>
      </c>
      <c r="N183" s="42">
        <f t="shared" si="141"/>
        <v>0</v>
      </c>
      <c r="O183" s="42">
        <f t="shared" si="141"/>
        <v>0</v>
      </c>
      <c r="P183" s="42">
        <f t="shared" si="141"/>
        <v>0</v>
      </c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</row>
    <row r="184" hidden="1">
      <c r="A184" s="124"/>
      <c r="C184" s="125">
        <v>48.0</v>
      </c>
      <c r="D184" s="101"/>
      <c r="E184" s="42">
        <f>C184*(1+E185)</f>
        <v>48</v>
      </c>
      <c r="F184" s="42">
        <f t="shared" ref="F184:P184" si="142">E184*(1+F185)</f>
        <v>48</v>
      </c>
      <c r="G184" s="42">
        <f t="shared" si="142"/>
        <v>48</v>
      </c>
      <c r="H184" s="42">
        <f t="shared" si="142"/>
        <v>48</v>
      </c>
      <c r="I184" s="42">
        <f t="shared" si="142"/>
        <v>48</v>
      </c>
      <c r="J184" s="42">
        <f t="shared" si="142"/>
        <v>48</v>
      </c>
      <c r="K184" s="42">
        <f t="shared" si="142"/>
        <v>48</v>
      </c>
      <c r="L184" s="42">
        <f t="shared" si="142"/>
        <v>48</v>
      </c>
      <c r="M184" s="42">
        <f t="shared" si="142"/>
        <v>48</v>
      </c>
      <c r="N184" s="42">
        <f t="shared" si="142"/>
        <v>48</v>
      </c>
      <c r="O184" s="42">
        <f t="shared" si="142"/>
        <v>48</v>
      </c>
      <c r="P184" s="42">
        <f t="shared" si="142"/>
        <v>48</v>
      </c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</row>
    <row r="185" hidden="1">
      <c r="A185" s="124"/>
      <c r="C185" s="126">
        <v>0.0</v>
      </c>
      <c r="D185" s="101"/>
      <c r="E185" s="103">
        <v>0.0</v>
      </c>
      <c r="F185" s="103">
        <v>0.0</v>
      </c>
      <c r="G185" s="103">
        <v>0.0</v>
      </c>
      <c r="H185" s="103">
        <v>0.0</v>
      </c>
      <c r="I185" s="103">
        <v>0.0</v>
      </c>
      <c r="J185" s="103">
        <v>0.0</v>
      </c>
      <c r="K185" s="103">
        <v>0.0</v>
      </c>
      <c r="L185" s="103">
        <v>0.0</v>
      </c>
      <c r="M185" s="103">
        <v>0.0</v>
      </c>
      <c r="N185" s="103">
        <v>0.0</v>
      </c>
      <c r="O185" s="103">
        <v>0.0</v>
      </c>
      <c r="P185" s="103">
        <v>0.0</v>
      </c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</row>
    <row r="186" hidden="1">
      <c r="A186" s="124"/>
      <c r="C186" s="127">
        <v>0.19</v>
      </c>
      <c r="D186" s="101"/>
      <c r="E186" s="42">
        <f t="shared" ref="E186:P186" si="143">-$C$186*E81</f>
        <v>0</v>
      </c>
      <c r="F186" s="42">
        <f t="shared" si="143"/>
        <v>0</v>
      </c>
      <c r="G186" s="42">
        <f t="shared" si="143"/>
        <v>0</v>
      </c>
      <c r="H186" s="42">
        <f t="shared" si="143"/>
        <v>0</v>
      </c>
      <c r="I186" s="42">
        <f t="shared" si="143"/>
        <v>0</v>
      </c>
      <c r="J186" s="42">
        <f t="shared" si="143"/>
        <v>0</v>
      </c>
      <c r="K186" s="42">
        <f t="shared" si="143"/>
        <v>0</v>
      </c>
      <c r="L186" s="42">
        <f t="shared" si="143"/>
        <v>0</v>
      </c>
      <c r="M186" s="42">
        <f t="shared" si="143"/>
        <v>0</v>
      </c>
      <c r="N186" s="42">
        <f t="shared" si="143"/>
        <v>0</v>
      </c>
      <c r="O186" s="42">
        <f t="shared" si="143"/>
        <v>0</v>
      </c>
      <c r="P186" s="42">
        <f t="shared" si="143"/>
        <v>0</v>
      </c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</row>
    <row r="187" hidden="1">
      <c r="A187" s="124"/>
      <c r="C187" s="128"/>
      <c r="D187" s="101"/>
      <c r="E187" s="42">
        <f t="shared" ref="E187:P187" si="144">-E188*E82</f>
        <v>0</v>
      </c>
      <c r="F187" s="42">
        <f t="shared" si="144"/>
        <v>0</v>
      </c>
      <c r="G187" s="42">
        <f t="shared" si="144"/>
        <v>0</v>
      </c>
      <c r="H187" s="42">
        <f t="shared" si="144"/>
        <v>0</v>
      </c>
      <c r="I187" s="42">
        <f t="shared" si="144"/>
        <v>0</v>
      </c>
      <c r="J187" s="42">
        <f t="shared" si="144"/>
        <v>0</v>
      </c>
      <c r="K187" s="42">
        <f t="shared" si="144"/>
        <v>0</v>
      </c>
      <c r="L187" s="42">
        <f t="shared" si="144"/>
        <v>0</v>
      </c>
      <c r="M187" s="42">
        <f t="shared" si="144"/>
        <v>0</v>
      </c>
      <c r="N187" s="42">
        <f t="shared" si="144"/>
        <v>0</v>
      </c>
      <c r="O187" s="42">
        <f t="shared" si="144"/>
        <v>0</v>
      </c>
      <c r="P187" s="42">
        <f t="shared" si="144"/>
        <v>0</v>
      </c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</row>
    <row r="188" hidden="1">
      <c r="A188" s="124"/>
      <c r="C188" s="128">
        <v>72.0</v>
      </c>
      <c r="D188" s="101"/>
      <c r="E188" s="42">
        <f>C188*(1+E189)</f>
        <v>72</v>
      </c>
      <c r="F188" s="42">
        <f t="shared" ref="F188:P188" si="145">E188*(1+F189)</f>
        <v>72</v>
      </c>
      <c r="G188" s="42">
        <f t="shared" si="145"/>
        <v>72</v>
      </c>
      <c r="H188" s="42">
        <f t="shared" si="145"/>
        <v>72</v>
      </c>
      <c r="I188" s="42">
        <f t="shared" si="145"/>
        <v>72</v>
      </c>
      <c r="J188" s="42">
        <f t="shared" si="145"/>
        <v>72</v>
      </c>
      <c r="K188" s="42">
        <f t="shared" si="145"/>
        <v>72</v>
      </c>
      <c r="L188" s="42">
        <f t="shared" si="145"/>
        <v>72</v>
      </c>
      <c r="M188" s="42">
        <f t="shared" si="145"/>
        <v>72</v>
      </c>
      <c r="N188" s="42">
        <f t="shared" si="145"/>
        <v>72</v>
      </c>
      <c r="O188" s="42">
        <f t="shared" si="145"/>
        <v>72</v>
      </c>
      <c r="P188" s="42">
        <f t="shared" si="145"/>
        <v>72</v>
      </c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</row>
    <row r="189" hidden="1">
      <c r="A189" s="124"/>
      <c r="C189" s="129"/>
      <c r="D189" s="101"/>
      <c r="E189" s="103">
        <v>0.0</v>
      </c>
      <c r="F189" s="103">
        <v>0.0</v>
      </c>
      <c r="G189" s="103">
        <v>0.0</v>
      </c>
      <c r="H189" s="103">
        <v>0.0</v>
      </c>
      <c r="I189" s="103">
        <v>0.0</v>
      </c>
      <c r="J189" s="103">
        <v>0.0</v>
      </c>
      <c r="K189" s="103">
        <v>0.0</v>
      </c>
      <c r="L189" s="103">
        <v>0.0</v>
      </c>
      <c r="M189" s="103">
        <v>0.0</v>
      </c>
      <c r="N189" s="103">
        <v>0.0</v>
      </c>
      <c r="O189" s="103">
        <v>0.0</v>
      </c>
      <c r="P189" s="103">
        <v>0.0</v>
      </c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</row>
    <row r="190" hidden="1">
      <c r="A190" s="130"/>
      <c r="C190" s="131"/>
      <c r="D190" s="132">
        <f>SUM(E190:P190)</f>
        <v>0</v>
      </c>
      <c r="E190" s="133">
        <f t="shared" ref="E190:P190" si="146">E81+E182</f>
        <v>0</v>
      </c>
      <c r="F190" s="133">
        <f t="shared" si="146"/>
        <v>0</v>
      </c>
      <c r="G190" s="133">
        <f t="shared" si="146"/>
        <v>0</v>
      </c>
      <c r="H190" s="133">
        <f t="shared" si="146"/>
        <v>0</v>
      </c>
      <c r="I190" s="133">
        <f t="shared" si="146"/>
        <v>0</v>
      </c>
      <c r="J190" s="133">
        <f t="shared" si="146"/>
        <v>0</v>
      </c>
      <c r="K190" s="133">
        <f t="shared" si="146"/>
        <v>0</v>
      </c>
      <c r="L190" s="133">
        <f t="shared" si="146"/>
        <v>0</v>
      </c>
      <c r="M190" s="133">
        <f t="shared" si="146"/>
        <v>0</v>
      </c>
      <c r="N190" s="133">
        <f t="shared" si="146"/>
        <v>0</v>
      </c>
      <c r="O190" s="133">
        <f t="shared" si="146"/>
        <v>0</v>
      </c>
      <c r="P190" s="133">
        <f t="shared" si="146"/>
        <v>0</v>
      </c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</row>
    <row r="191" hidden="1">
      <c r="A191" s="130"/>
      <c r="C191" s="131"/>
      <c r="D191" s="135"/>
      <c r="E191" s="136" t="str">
        <f t="shared" ref="E191:P191" si="147">E190/E81</f>
        <v>#DIV/0!</v>
      </c>
      <c r="F191" s="136" t="str">
        <f t="shared" si="147"/>
        <v>#DIV/0!</v>
      </c>
      <c r="G191" s="136" t="str">
        <f t="shared" si="147"/>
        <v>#DIV/0!</v>
      </c>
      <c r="H191" s="136" t="str">
        <f t="shared" si="147"/>
        <v>#DIV/0!</v>
      </c>
      <c r="I191" s="136" t="str">
        <f t="shared" si="147"/>
        <v>#DIV/0!</v>
      </c>
      <c r="J191" s="136" t="str">
        <f t="shared" si="147"/>
        <v>#DIV/0!</v>
      </c>
      <c r="K191" s="136" t="str">
        <f t="shared" si="147"/>
        <v>#DIV/0!</v>
      </c>
      <c r="L191" s="136" t="str">
        <f t="shared" si="147"/>
        <v>#DIV/0!</v>
      </c>
      <c r="M191" s="136" t="str">
        <f t="shared" si="147"/>
        <v>#DIV/0!</v>
      </c>
      <c r="N191" s="136" t="str">
        <f t="shared" si="147"/>
        <v>#DIV/0!</v>
      </c>
      <c r="O191" s="136" t="str">
        <f t="shared" si="147"/>
        <v>#DIV/0!</v>
      </c>
      <c r="P191" s="136" t="str">
        <f t="shared" si="147"/>
        <v>#DIV/0!</v>
      </c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</row>
    <row r="192" collapsed="1">
      <c r="A192" s="137"/>
      <c r="C192" s="138"/>
      <c r="D192" s="139"/>
      <c r="E192" s="98">
        <f t="shared" ref="E192:P192" si="148">E193+E196+E197</f>
        <v>0</v>
      </c>
      <c r="F192" s="98">
        <f t="shared" si="148"/>
        <v>0</v>
      </c>
      <c r="G192" s="98">
        <f t="shared" si="148"/>
        <v>0</v>
      </c>
      <c r="H192" s="98">
        <f t="shared" si="148"/>
        <v>0</v>
      </c>
      <c r="I192" s="98">
        <f t="shared" si="148"/>
        <v>0</v>
      </c>
      <c r="J192" s="98">
        <f t="shared" si="148"/>
        <v>0</v>
      </c>
      <c r="K192" s="98">
        <f t="shared" si="148"/>
        <v>0</v>
      </c>
      <c r="L192" s="98">
        <f t="shared" si="148"/>
        <v>0</v>
      </c>
      <c r="M192" s="98">
        <f t="shared" si="148"/>
        <v>0</v>
      </c>
      <c r="N192" s="98">
        <f t="shared" si="148"/>
        <v>0</v>
      </c>
      <c r="O192" s="98">
        <f t="shared" si="148"/>
        <v>0</v>
      </c>
      <c r="P192" s="98">
        <f t="shared" si="148"/>
        <v>0</v>
      </c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</row>
    <row r="193" hidden="1" outlineLevel="1">
      <c r="A193" s="124"/>
      <c r="B193" s="110" t="s">
        <v>55</v>
      </c>
      <c r="C193" s="125"/>
      <c r="D193" s="101"/>
      <c r="E193" s="42">
        <f t="shared" ref="E193:P193" si="149">-E194*E88</f>
        <v>0</v>
      </c>
      <c r="F193" s="42">
        <f t="shared" si="149"/>
        <v>0</v>
      </c>
      <c r="G193" s="42">
        <f t="shared" si="149"/>
        <v>0</v>
      </c>
      <c r="H193" s="42">
        <f t="shared" si="149"/>
        <v>0</v>
      </c>
      <c r="I193" s="42">
        <f t="shared" si="149"/>
        <v>0</v>
      </c>
      <c r="J193" s="42">
        <f t="shared" si="149"/>
        <v>0</v>
      </c>
      <c r="K193" s="42">
        <f t="shared" si="149"/>
        <v>0</v>
      </c>
      <c r="L193" s="42">
        <f t="shared" si="149"/>
        <v>0</v>
      </c>
      <c r="M193" s="42">
        <f t="shared" si="149"/>
        <v>0</v>
      </c>
      <c r="N193" s="42">
        <f t="shared" si="149"/>
        <v>0</v>
      </c>
      <c r="O193" s="42">
        <f t="shared" si="149"/>
        <v>0</v>
      </c>
      <c r="P193" s="42">
        <f t="shared" si="149"/>
        <v>0</v>
      </c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</row>
    <row r="194" hidden="1" outlineLevel="1">
      <c r="A194" s="124"/>
      <c r="B194" s="141" t="s">
        <v>56</v>
      </c>
      <c r="C194" s="125">
        <v>240.0</v>
      </c>
      <c r="D194" s="101"/>
      <c r="E194" s="42">
        <f>C194*(1+E195)</f>
        <v>240</v>
      </c>
      <c r="F194" s="42">
        <f t="shared" ref="F194:P194" si="150">E194*(1+F195)</f>
        <v>240</v>
      </c>
      <c r="G194" s="42">
        <f t="shared" si="150"/>
        <v>240</v>
      </c>
      <c r="H194" s="42">
        <f t="shared" si="150"/>
        <v>240</v>
      </c>
      <c r="I194" s="42">
        <f t="shared" si="150"/>
        <v>240</v>
      </c>
      <c r="J194" s="42">
        <f t="shared" si="150"/>
        <v>240</v>
      </c>
      <c r="K194" s="42">
        <f t="shared" si="150"/>
        <v>240</v>
      </c>
      <c r="L194" s="42">
        <f t="shared" si="150"/>
        <v>240</v>
      </c>
      <c r="M194" s="42">
        <f t="shared" si="150"/>
        <v>240</v>
      </c>
      <c r="N194" s="42">
        <f t="shared" si="150"/>
        <v>240</v>
      </c>
      <c r="O194" s="42">
        <f t="shared" si="150"/>
        <v>240</v>
      </c>
      <c r="P194" s="42">
        <f t="shared" si="150"/>
        <v>240</v>
      </c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</row>
    <row r="195" hidden="1" outlineLevel="1">
      <c r="A195" s="124"/>
      <c r="B195" s="141" t="s">
        <v>57</v>
      </c>
      <c r="C195" s="126">
        <v>0.0</v>
      </c>
      <c r="D195" s="101"/>
      <c r="E195" s="103">
        <v>0.0</v>
      </c>
      <c r="F195" s="103">
        <v>0.0</v>
      </c>
      <c r="G195" s="103">
        <v>0.0</v>
      </c>
      <c r="H195" s="103">
        <v>0.0</v>
      </c>
      <c r="I195" s="103">
        <v>0.0</v>
      </c>
      <c r="J195" s="103">
        <v>0.0</v>
      </c>
      <c r="K195" s="103">
        <v>0.0</v>
      </c>
      <c r="L195" s="103">
        <v>0.0</v>
      </c>
      <c r="M195" s="103">
        <v>0.0</v>
      </c>
      <c r="N195" s="103">
        <v>0.0</v>
      </c>
      <c r="O195" s="103">
        <v>0.0</v>
      </c>
      <c r="P195" s="103">
        <v>0.0</v>
      </c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</row>
    <row r="196" hidden="1" outlineLevel="1">
      <c r="A196" s="124"/>
      <c r="B196" s="109" t="s">
        <v>58</v>
      </c>
      <c r="C196" s="127">
        <v>0.19</v>
      </c>
      <c r="D196" s="101"/>
      <c r="E196" s="42">
        <f t="shared" ref="E196:P196" si="151">-E87*$C$196</f>
        <v>0</v>
      </c>
      <c r="F196" s="42">
        <f t="shared" si="151"/>
        <v>0</v>
      </c>
      <c r="G196" s="42">
        <f t="shared" si="151"/>
        <v>0</v>
      </c>
      <c r="H196" s="42">
        <f t="shared" si="151"/>
        <v>0</v>
      </c>
      <c r="I196" s="42">
        <f t="shared" si="151"/>
        <v>0</v>
      </c>
      <c r="J196" s="42">
        <f t="shared" si="151"/>
        <v>0</v>
      </c>
      <c r="K196" s="42">
        <f t="shared" si="151"/>
        <v>0</v>
      </c>
      <c r="L196" s="42">
        <f t="shared" si="151"/>
        <v>0</v>
      </c>
      <c r="M196" s="42">
        <f t="shared" si="151"/>
        <v>0</v>
      </c>
      <c r="N196" s="42">
        <f t="shared" si="151"/>
        <v>0</v>
      </c>
      <c r="O196" s="42">
        <f t="shared" si="151"/>
        <v>0</v>
      </c>
      <c r="P196" s="42">
        <f t="shared" si="151"/>
        <v>0</v>
      </c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</row>
    <row r="197" hidden="1" outlineLevel="1">
      <c r="A197" s="124"/>
      <c r="B197" s="109" t="s">
        <v>59</v>
      </c>
      <c r="C197" s="128"/>
      <c r="D197" s="101"/>
      <c r="E197" s="42">
        <f t="shared" ref="E197:P197" si="152">-E198*E88</f>
        <v>0</v>
      </c>
      <c r="F197" s="42">
        <f t="shared" si="152"/>
        <v>0</v>
      </c>
      <c r="G197" s="42">
        <f t="shared" si="152"/>
        <v>0</v>
      </c>
      <c r="H197" s="42">
        <f t="shared" si="152"/>
        <v>0</v>
      </c>
      <c r="I197" s="42">
        <f t="shared" si="152"/>
        <v>0</v>
      </c>
      <c r="J197" s="42">
        <f t="shared" si="152"/>
        <v>0</v>
      </c>
      <c r="K197" s="42">
        <f t="shared" si="152"/>
        <v>0</v>
      </c>
      <c r="L197" s="42">
        <f t="shared" si="152"/>
        <v>0</v>
      </c>
      <c r="M197" s="42">
        <f t="shared" si="152"/>
        <v>0</v>
      </c>
      <c r="N197" s="42">
        <f t="shared" si="152"/>
        <v>0</v>
      </c>
      <c r="O197" s="42">
        <f t="shared" si="152"/>
        <v>0</v>
      </c>
      <c r="P197" s="42">
        <f t="shared" si="152"/>
        <v>0</v>
      </c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</row>
    <row r="198" hidden="1" outlineLevel="1">
      <c r="A198" s="124"/>
      <c r="B198" s="109" t="s">
        <v>60</v>
      </c>
      <c r="C198" s="128">
        <v>72.0</v>
      </c>
      <c r="D198" s="101"/>
      <c r="E198" s="42">
        <f>C198*(1+E199)</f>
        <v>72</v>
      </c>
      <c r="F198" s="42">
        <f t="shared" ref="F198:P198" si="153">E198*(1+F199)</f>
        <v>72</v>
      </c>
      <c r="G198" s="42">
        <f t="shared" si="153"/>
        <v>72</v>
      </c>
      <c r="H198" s="42">
        <f t="shared" si="153"/>
        <v>72</v>
      </c>
      <c r="I198" s="42">
        <f t="shared" si="153"/>
        <v>72</v>
      </c>
      <c r="J198" s="42">
        <f t="shared" si="153"/>
        <v>72</v>
      </c>
      <c r="K198" s="42">
        <f t="shared" si="153"/>
        <v>72</v>
      </c>
      <c r="L198" s="42">
        <f t="shared" si="153"/>
        <v>72</v>
      </c>
      <c r="M198" s="42">
        <f t="shared" si="153"/>
        <v>72</v>
      </c>
      <c r="N198" s="42">
        <f t="shared" si="153"/>
        <v>72</v>
      </c>
      <c r="O198" s="42">
        <f t="shared" si="153"/>
        <v>72</v>
      </c>
      <c r="P198" s="42">
        <f t="shared" si="153"/>
        <v>72</v>
      </c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</row>
    <row r="199" hidden="1" outlineLevel="1">
      <c r="A199" s="124"/>
      <c r="B199" s="109" t="s">
        <v>61</v>
      </c>
      <c r="C199" s="129"/>
      <c r="D199" s="101"/>
      <c r="E199" s="103">
        <v>0.0</v>
      </c>
      <c r="F199" s="103">
        <v>0.0</v>
      </c>
      <c r="G199" s="103">
        <v>0.0</v>
      </c>
      <c r="H199" s="103">
        <v>0.0</v>
      </c>
      <c r="I199" s="103">
        <v>0.0</v>
      </c>
      <c r="J199" s="103">
        <v>0.0</v>
      </c>
      <c r="K199" s="103">
        <v>0.0</v>
      </c>
      <c r="L199" s="103">
        <v>0.0</v>
      </c>
      <c r="M199" s="103">
        <v>0.0</v>
      </c>
      <c r="N199" s="103">
        <v>0.0</v>
      </c>
      <c r="O199" s="103">
        <v>0.0</v>
      </c>
      <c r="P199" s="103">
        <v>0.0</v>
      </c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</row>
    <row r="200" hidden="1" outlineLevel="1">
      <c r="A200" s="130"/>
      <c r="B200" s="142" t="s">
        <v>62</v>
      </c>
      <c r="C200" s="131"/>
      <c r="D200" s="132">
        <f>SUM(E200:P200)</f>
        <v>0</v>
      </c>
      <c r="E200" s="133">
        <f t="shared" ref="E200:P200" si="154">E87+E192</f>
        <v>0</v>
      </c>
      <c r="F200" s="133">
        <f t="shared" si="154"/>
        <v>0</v>
      </c>
      <c r="G200" s="133">
        <f t="shared" si="154"/>
        <v>0</v>
      </c>
      <c r="H200" s="133">
        <f t="shared" si="154"/>
        <v>0</v>
      </c>
      <c r="I200" s="133">
        <f t="shared" si="154"/>
        <v>0</v>
      </c>
      <c r="J200" s="133">
        <f t="shared" si="154"/>
        <v>0</v>
      </c>
      <c r="K200" s="133">
        <f t="shared" si="154"/>
        <v>0</v>
      </c>
      <c r="L200" s="133">
        <f t="shared" si="154"/>
        <v>0</v>
      </c>
      <c r="M200" s="133">
        <f t="shared" si="154"/>
        <v>0</v>
      </c>
      <c r="N200" s="133">
        <f t="shared" si="154"/>
        <v>0</v>
      </c>
      <c r="O200" s="133">
        <f t="shared" si="154"/>
        <v>0</v>
      </c>
      <c r="P200" s="133">
        <f t="shared" si="154"/>
        <v>0</v>
      </c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</row>
    <row r="201" hidden="1" outlineLevel="1">
      <c r="A201" s="130"/>
      <c r="B201" s="142" t="s">
        <v>63</v>
      </c>
      <c r="C201" s="131"/>
      <c r="D201" s="135"/>
      <c r="E201" s="136" t="str">
        <f t="shared" ref="E201:P201" si="155">E200/E87</f>
        <v>#DIV/0!</v>
      </c>
      <c r="F201" s="136" t="str">
        <f t="shared" si="155"/>
        <v>#DIV/0!</v>
      </c>
      <c r="G201" s="136" t="str">
        <f t="shared" si="155"/>
        <v>#DIV/0!</v>
      </c>
      <c r="H201" s="136" t="str">
        <f t="shared" si="155"/>
        <v>#DIV/0!</v>
      </c>
      <c r="I201" s="136" t="str">
        <f t="shared" si="155"/>
        <v>#DIV/0!</v>
      </c>
      <c r="J201" s="136" t="str">
        <f t="shared" si="155"/>
        <v>#DIV/0!</v>
      </c>
      <c r="K201" s="136" t="str">
        <f t="shared" si="155"/>
        <v>#DIV/0!</v>
      </c>
      <c r="L201" s="136" t="str">
        <f t="shared" si="155"/>
        <v>#DIV/0!</v>
      </c>
      <c r="M201" s="136" t="str">
        <f t="shared" si="155"/>
        <v>#DIV/0!</v>
      </c>
      <c r="N201" s="136" t="str">
        <f t="shared" si="155"/>
        <v>#DIV/0!</v>
      </c>
      <c r="O201" s="136" t="str">
        <f t="shared" si="155"/>
        <v>#DIV/0!</v>
      </c>
      <c r="P201" s="136" t="str">
        <f t="shared" si="155"/>
        <v>#DIV/0!</v>
      </c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</row>
    <row r="202">
      <c r="A202" s="120"/>
      <c r="B202" s="111" t="s">
        <v>49</v>
      </c>
      <c r="C202" s="121"/>
      <c r="D202" s="95">
        <f>SUM(E202:P202)</f>
        <v>-114849392</v>
      </c>
      <c r="E202" s="98">
        <f t="shared" ref="E202:P202" si="156">E203+E211+E219+E227+E235+E243+E251+E259+E267</f>
        <v>-5195802</v>
      </c>
      <c r="F202" s="98">
        <f t="shared" si="156"/>
        <v>-4343150</v>
      </c>
      <c r="G202" s="98">
        <f t="shared" si="156"/>
        <v>-7482330</v>
      </c>
      <c r="H202" s="98">
        <f t="shared" si="156"/>
        <v>-5941510</v>
      </c>
      <c r="I202" s="98">
        <f t="shared" si="156"/>
        <v>-9896450</v>
      </c>
      <c r="J202" s="98">
        <f t="shared" si="156"/>
        <v>-8057450</v>
      </c>
      <c r="K202" s="98">
        <f t="shared" si="156"/>
        <v>-12458450</v>
      </c>
      <c r="L202" s="98">
        <f t="shared" si="156"/>
        <v>-10099450</v>
      </c>
      <c r="M202" s="98">
        <f t="shared" si="156"/>
        <v>-14109150</v>
      </c>
      <c r="N202" s="98">
        <f t="shared" si="156"/>
        <v>-10838850</v>
      </c>
      <c r="O202" s="98">
        <f t="shared" si="156"/>
        <v>-14848550</v>
      </c>
      <c r="P202" s="98">
        <f t="shared" si="156"/>
        <v>-11578250</v>
      </c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</row>
    <row r="203" outlineLevel="1">
      <c r="A203" s="120"/>
      <c r="B203" s="111" t="s">
        <v>64</v>
      </c>
      <c r="C203" s="121"/>
      <c r="D203" s="122"/>
      <c r="E203" s="98">
        <f t="shared" ref="E203:P203" si="157">E204+E207+E208</f>
        <v>-4636632</v>
      </c>
      <c r="F203" s="98">
        <f t="shared" si="157"/>
        <v>-3411200</v>
      </c>
      <c r="G203" s="98">
        <f t="shared" si="157"/>
        <v>-6177600</v>
      </c>
      <c r="H203" s="98">
        <f t="shared" si="157"/>
        <v>-4264000</v>
      </c>
      <c r="I203" s="98">
        <f t="shared" si="157"/>
        <v>-7550400</v>
      </c>
      <c r="J203" s="98">
        <f t="shared" si="157"/>
        <v>-5116800</v>
      </c>
      <c r="K203" s="98">
        <f t="shared" si="157"/>
        <v>-8923200</v>
      </c>
      <c r="L203" s="98">
        <f t="shared" si="157"/>
        <v>-5969600</v>
      </c>
      <c r="M203" s="98">
        <f t="shared" si="157"/>
        <v>-9609600</v>
      </c>
      <c r="N203" s="98">
        <f t="shared" si="157"/>
        <v>-5969600</v>
      </c>
      <c r="O203" s="98">
        <f t="shared" si="157"/>
        <v>-9609600</v>
      </c>
      <c r="P203" s="98">
        <f t="shared" si="157"/>
        <v>-5969600</v>
      </c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</row>
    <row r="204" outlineLevel="1">
      <c r="A204" s="124"/>
      <c r="B204" s="110" t="s">
        <v>55</v>
      </c>
      <c r="C204" s="125"/>
      <c r="D204" s="101"/>
      <c r="E204" s="42">
        <f t="shared" ref="E204:P204" si="158">-E205*E96</f>
        <v>-1033515</v>
      </c>
      <c r="F204" s="42">
        <f t="shared" si="158"/>
        <v>-1224000</v>
      </c>
      <c r="G204" s="42">
        <f t="shared" si="158"/>
        <v>-1377000</v>
      </c>
      <c r="H204" s="42">
        <f t="shared" si="158"/>
        <v>-1530000</v>
      </c>
      <c r="I204" s="42">
        <f t="shared" si="158"/>
        <v>-1683000</v>
      </c>
      <c r="J204" s="42">
        <f t="shared" si="158"/>
        <v>-1836000</v>
      </c>
      <c r="K204" s="42">
        <f t="shared" si="158"/>
        <v>-1989000</v>
      </c>
      <c r="L204" s="42">
        <f t="shared" si="158"/>
        <v>-2142000</v>
      </c>
      <c r="M204" s="42">
        <f t="shared" si="158"/>
        <v>-2142000</v>
      </c>
      <c r="N204" s="42">
        <f t="shared" si="158"/>
        <v>-2142000</v>
      </c>
      <c r="O204" s="42">
        <f t="shared" si="158"/>
        <v>-2142000</v>
      </c>
      <c r="P204" s="42">
        <f t="shared" si="158"/>
        <v>-2142000</v>
      </c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</row>
    <row r="205" outlineLevel="1">
      <c r="A205" s="124"/>
      <c r="B205" s="141" t="s">
        <v>56</v>
      </c>
      <c r="C205" s="125">
        <v>765.0</v>
      </c>
      <c r="D205" s="101"/>
      <c r="E205" s="42">
        <f>C205*(1+E206)</f>
        <v>765</v>
      </c>
      <c r="F205" s="42">
        <f t="shared" ref="F205:P205" si="159">E205*(1+F206)</f>
        <v>765</v>
      </c>
      <c r="G205" s="42">
        <f t="shared" si="159"/>
        <v>765</v>
      </c>
      <c r="H205" s="42">
        <f t="shared" si="159"/>
        <v>765</v>
      </c>
      <c r="I205" s="42">
        <f t="shared" si="159"/>
        <v>765</v>
      </c>
      <c r="J205" s="42">
        <f t="shared" si="159"/>
        <v>765</v>
      </c>
      <c r="K205" s="42">
        <f t="shared" si="159"/>
        <v>765</v>
      </c>
      <c r="L205" s="42">
        <f t="shared" si="159"/>
        <v>765</v>
      </c>
      <c r="M205" s="42">
        <f t="shared" si="159"/>
        <v>765</v>
      </c>
      <c r="N205" s="42">
        <f t="shared" si="159"/>
        <v>765</v>
      </c>
      <c r="O205" s="42">
        <f t="shared" si="159"/>
        <v>765</v>
      </c>
      <c r="P205" s="42">
        <f t="shared" si="159"/>
        <v>765</v>
      </c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</row>
    <row r="206" outlineLevel="1">
      <c r="A206" s="124"/>
      <c r="B206" s="141" t="s">
        <v>57</v>
      </c>
      <c r="C206" s="126">
        <v>0.0</v>
      </c>
      <c r="D206" s="101"/>
      <c r="E206" s="103">
        <v>0.0</v>
      </c>
      <c r="F206" s="103">
        <v>0.0</v>
      </c>
      <c r="G206" s="103">
        <v>0.0</v>
      </c>
      <c r="H206" s="103">
        <v>0.0</v>
      </c>
      <c r="I206" s="103">
        <v>0.0</v>
      </c>
      <c r="J206" s="103">
        <v>0.0</v>
      </c>
      <c r="K206" s="103">
        <v>0.0</v>
      </c>
      <c r="L206" s="103">
        <v>0.0</v>
      </c>
      <c r="M206" s="103">
        <v>0.0</v>
      </c>
      <c r="N206" s="103">
        <v>0.0</v>
      </c>
      <c r="O206" s="103">
        <v>0.0</v>
      </c>
      <c r="P206" s="103">
        <v>0.0</v>
      </c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</row>
    <row r="207" outlineLevel="1">
      <c r="A207" s="124"/>
      <c r="B207" s="109" t="s">
        <v>58</v>
      </c>
      <c r="C207" s="127">
        <v>0.325</v>
      </c>
      <c r="D207" s="101"/>
      <c r="E207" s="42">
        <f t="shared" ref="E207:P207" si="160">-$C$207*E95</f>
        <v>-3424785</v>
      </c>
      <c r="F207" s="42">
        <f t="shared" si="160"/>
        <v>-1976000</v>
      </c>
      <c r="G207" s="42">
        <f t="shared" si="160"/>
        <v>-4563000</v>
      </c>
      <c r="H207" s="42">
        <f t="shared" si="160"/>
        <v>-2470000</v>
      </c>
      <c r="I207" s="42">
        <f t="shared" si="160"/>
        <v>-5577000</v>
      </c>
      <c r="J207" s="42">
        <f t="shared" si="160"/>
        <v>-2964000</v>
      </c>
      <c r="K207" s="42">
        <f t="shared" si="160"/>
        <v>-6591000</v>
      </c>
      <c r="L207" s="42">
        <f t="shared" si="160"/>
        <v>-3458000</v>
      </c>
      <c r="M207" s="42">
        <f t="shared" si="160"/>
        <v>-7098000</v>
      </c>
      <c r="N207" s="42">
        <f t="shared" si="160"/>
        <v>-3458000</v>
      </c>
      <c r="O207" s="42">
        <f t="shared" si="160"/>
        <v>-7098000</v>
      </c>
      <c r="P207" s="42">
        <f t="shared" si="160"/>
        <v>-3458000</v>
      </c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</row>
    <row r="208" outlineLevel="1">
      <c r="A208" s="124"/>
      <c r="B208" s="109" t="s">
        <v>59</v>
      </c>
      <c r="C208" s="128"/>
      <c r="D208" s="101"/>
      <c r="E208" s="42">
        <f t="shared" ref="E208:P208" si="161">-E209*E96</f>
        <v>-178332</v>
      </c>
      <c r="F208" s="42">
        <f t="shared" si="161"/>
        <v>-211200</v>
      </c>
      <c r="G208" s="42">
        <f t="shared" si="161"/>
        <v>-237600</v>
      </c>
      <c r="H208" s="42">
        <f t="shared" si="161"/>
        <v>-264000</v>
      </c>
      <c r="I208" s="42">
        <f t="shared" si="161"/>
        <v>-290400</v>
      </c>
      <c r="J208" s="42">
        <f t="shared" si="161"/>
        <v>-316800</v>
      </c>
      <c r="K208" s="42">
        <f t="shared" si="161"/>
        <v>-343200</v>
      </c>
      <c r="L208" s="42">
        <f t="shared" si="161"/>
        <v>-369600</v>
      </c>
      <c r="M208" s="42">
        <f t="shared" si="161"/>
        <v>-369600</v>
      </c>
      <c r="N208" s="42">
        <f t="shared" si="161"/>
        <v>-369600</v>
      </c>
      <c r="O208" s="42">
        <f t="shared" si="161"/>
        <v>-369600</v>
      </c>
      <c r="P208" s="42">
        <f t="shared" si="161"/>
        <v>-369600</v>
      </c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</row>
    <row r="209" outlineLevel="1">
      <c r="A209" s="124"/>
      <c r="B209" s="109" t="s">
        <v>60</v>
      </c>
      <c r="C209" s="128">
        <v>132.0</v>
      </c>
      <c r="D209" s="101"/>
      <c r="E209" s="42">
        <f>C209*(1+E210)</f>
        <v>132</v>
      </c>
      <c r="F209" s="42">
        <f t="shared" ref="F209:P209" si="162">E209*(1+F210)</f>
        <v>132</v>
      </c>
      <c r="G209" s="42">
        <f t="shared" si="162"/>
        <v>132</v>
      </c>
      <c r="H209" s="42">
        <f t="shared" si="162"/>
        <v>132</v>
      </c>
      <c r="I209" s="42">
        <f t="shared" si="162"/>
        <v>132</v>
      </c>
      <c r="J209" s="42">
        <f t="shared" si="162"/>
        <v>132</v>
      </c>
      <c r="K209" s="42">
        <f t="shared" si="162"/>
        <v>132</v>
      </c>
      <c r="L209" s="42">
        <f t="shared" si="162"/>
        <v>132</v>
      </c>
      <c r="M209" s="42">
        <f t="shared" si="162"/>
        <v>132</v>
      </c>
      <c r="N209" s="42">
        <f t="shared" si="162"/>
        <v>132</v>
      </c>
      <c r="O209" s="42">
        <f t="shared" si="162"/>
        <v>132</v>
      </c>
      <c r="P209" s="42">
        <f t="shared" si="162"/>
        <v>132</v>
      </c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</row>
    <row r="210" outlineLevel="1">
      <c r="A210" s="124"/>
      <c r="B210" s="109" t="s">
        <v>61</v>
      </c>
      <c r="C210" s="129"/>
      <c r="D210" s="101"/>
      <c r="E210" s="103">
        <v>0.0</v>
      </c>
      <c r="F210" s="103">
        <v>0.0</v>
      </c>
      <c r="G210" s="103">
        <v>0.0</v>
      </c>
      <c r="H210" s="103">
        <v>0.0</v>
      </c>
      <c r="I210" s="103">
        <v>0.0</v>
      </c>
      <c r="J210" s="103">
        <v>0.0</v>
      </c>
      <c r="K210" s="103">
        <v>0.0</v>
      </c>
      <c r="L210" s="103">
        <v>0.0</v>
      </c>
      <c r="M210" s="103">
        <v>0.0</v>
      </c>
      <c r="N210" s="103">
        <v>0.0</v>
      </c>
      <c r="O210" s="103">
        <v>0.0</v>
      </c>
      <c r="P210" s="103">
        <v>0.0</v>
      </c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</row>
    <row r="211" outlineLevel="1">
      <c r="A211" s="120"/>
      <c r="B211" s="111" t="s">
        <v>53</v>
      </c>
      <c r="C211" s="121"/>
      <c r="D211" s="122"/>
      <c r="E211" s="98">
        <f t="shared" ref="E211:P211" si="163">E212+E215+E216</f>
        <v>-337350</v>
      </c>
      <c r="F211" s="98">
        <f t="shared" si="163"/>
        <v>-562250</v>
      </c>
      <c r="G211" s="98">
        <f t="shared" si="163"/>
        <v>-787150</v>
      </c>
      <c r="H211" s="98">
        <f t="shared" si="163"/>
        <v>-1012050</v>
      </c>
      <c r="I211" s="98">
        <f t="shared" si="163"/>
        <v>-1236950</v>
      </c>
      <c r="J211" s="98">
        <f t="shared" si="163"/>
        <v>-1461850</v>
      </c>
      <c r="K211" s="98">
        <f t="shared" si="163"/>
        <v>-1686750</v>
      </c>
      <c r="L211" s="98">
        <f t="shared" si="163"/>
        <v>-1911650</v>
      </c>
      <c r="M211" s="98">
        <f t="shared" si="163"/>
        <v>-1911650</v>
      </c>
      <c r="N211" s="98">
        <f t="shared" si="163"/>
        <v>-1911650</v>
      </c>
      <c r="O211" s="98">
        <f t="shared" si="163"/>
        <v>-1911650</v>
      </c>
      <c r="P211" s="98">
        <f t="shared" si="163"/>
        <v>-1911650</v>
      </c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</row>
    <row r="212" outlineLevel="1">
      <c r="A212" s="124"/>
      <c r="B212" s="110" t="s">
        <v>55</v>
      </c>
      <c r="C212" s="125"/>
      <c r="D212" s="101"/>
      <c r="E212" s="42">
        <f t="shared" ref="E212:P212" si="164">-E213*E102</f>
        <v>-78750</v>
      </c>
      <c r="F212" s="42">
        <f t="shared" si="164"/>
        <v>-131250</v>
      </c>
      <c r="G212" s="42">
        <f t="shared" si="164"/>
        <v>-183750</v>
      </c>
      <c r="H212" s="42">
        <f t="shared" si="164"/>
        <v>-236250</v>
      </c>
      <c r="I212" s="42">
        <f t="shared" si="164"/>
        <v>-288750</v>
      </c>
      <c r="J212" s="42">
        <f t="shared" si="164"/>
        <v>-341250</v>
      </c>
      <c r="K212" s="42">
        <f t="shared" si="164"/>
        <v>-393750</v>
      </c>
      <c r="L212" s="42">
        <f t="shared" si="164"/>
        <v>-446250</v>
      </c>
      <c r="M212" s="42">
        <f t="shared" si="164"/>
        <v>-446250</v>
      </c>
      <c r="N212" s="42">
        <f t="shared" si="164"/>
        <v>-446250</v>
      </c>
      <c r="O212" s="42">
        <f t="shared" si="164"/>
        <v>-446250</v>
      </c>
      <c r="P212" s="42">
        <f t="shared" si="164"/>
        <v>-446250</v>
      </c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</row>
    <row r="213" outlineLevel="1">
      <c r="A213" s="124"/>
      <c r="B213" s="141" t="s">
        <v>56</v>
      </c>
      <c r="C213" s="125">
        <v>525.0</v>
      </c>
      <c r="D213" s="101"/>
      <c r="E213" s="42">
        <f>C213*(1+E214)</f>
        <v>525</v>
      </c>
      <c r="F213" s="42">
        <f t="shared" ref="F213:P213" si="165">E213*(1+F214)</f>
        <v>525</v>
      </c>
      <c r="G213" s="42">
        <f t="shared" si="165"/>
        <v>525</v>
      </c>
      <c r="H213" s="42">
        <f t="shared" si="165"/>
        <v>525</v>
      </c>
      <c r="I213" s="42">
        <f t="shared" si="165"/>
        <v>525</v>
      </c>
      <c r="J213" s="42">
        <f t="shared" si="165"/>
        <v>525</v>
      </c>
      <c r="K213" s="42">
        <f t="shared" si="165"/>
        <v>525</v>
      </c>
      <c r="L213" s="42">
        <f t="shared" si="165"/>
        <v>525</v>
      </c>
      <c r="M213" s="42">
        <f t="shared" si="165"/>
        <v>525</v>
      </c>
      <c r="N213" s="42">
        <f t="shared" si="165"/>
        <v>525</v>
      </c>
      <c r="O213" s="42">
        <f t="shared" si="165"/>
        <v>525</v>
      </c>
      <c r="P213" s="42">
        <f t="shared" si="165"/>
        <v>525</v>
      </c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</row>
    <row r="214" outlineLevel="1">
      <c r="A214" s="124"/>
      <c r="B214" s="141" t="s">
        <v>57</v>
      </c>
      <c r="C214" s="126">
        <v>0.0</v>
      </c>
      <c r="D214" s="101"/>
      <c r="E214" s="103">
        <v>0.0</v>
      </c>
      <c r="F214" s="103">
        <v>0.0</v>
      </c>
      <c r="G214" s="103">
        <v>0.0</v>
      </c>
      <c r="H214" s="103">
        <v>0.0</v>
      </c>
      <c r="I214" s="103">
        <v>0.0</v>
      </c>
      <c r="J214" s="103">
        <v>0.0</v>
      </c>
      <c r="K214" s="103">
        <v>0.0</v>
      </c>
      <c r="L214" s="103">
        <v>0.0</v>
      </c>
      <c r="M214" s="103">
        <v>0.0</v>
      </c>
      <c r="N214" s="103">
        <v>0.0</v>
      </c>
      <c r="O214" s="103">
        <v>0.0</v>
      </c>
      <c r="P214" s="103">
        <v>0.0</v>
      </c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</row>
    <row r="215" outlineLevel="1">
      <c r="A215" s="124"/>
      <c r="B215" s="109" t="s">
        <v>58</v>
      </c>
      <c r="C215" s="127">
        <v>0.36</v>
      </c>
      <c r="D215" s="101"/>
      <c r="E215" s="42">
        <f t="shared" ref="E215:P215" si="166">-$C$215*E101</f>
        <v>-226800</v>
      </c>
      <c r="F215" s="42">
        <f t="shared" si="166"/>
        <v>-378000</v>
      </c>
      <c r="G215" s="42">
        <f t="shared" si="166"/>
        <v>-529200</v>
      </c>
      <c r="H215" s="42">
        <f t="shared" si="166"/>
        <v>-680400</v>
      </c>
      <c r="I215" s="42">
        <f t="shared" si="166"/>
        <v>-831600</v>
      </c>
      <c r="J215" s="42">
        <f t="shared" si="166"/>
        <v>-982800</v>
      </c>
      <c r="K215" s="42">
        <f t="shared" si="166"/>
        <v>-1134000</v>
      </c>
      <c r="L215" s="42">
        <f t="shared" si="166"/>
        <v>-1285200</v>
      </c>
      <c r="M215" s="42">
        <f t="shared" si="166"/>
        <v>-1285200</v>
      </c>
      <c r="N215" s="42">
        <f t="shared" si="166"/>
        <v>-1285200</v>
      </c>
      <c r="O215" s="42">
        <f t="shared" si="166"/>
        <v>-1285200</v>
      </c>
      <c r="P215" s="42">
        <f t="shared" si="166"/>
        <v>-1285200</v>
      </c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</row>
    <row r="216" outlineLevel="1">
      <c r="A216" s="124"/>
      <c r="B216" s="109" t="s">
        <v>59</v>
      </c>
      <c r="C216" s="128"/>
      <c r="D216" s="101"/>
      <c r="E216" s="42">
        <f t="shared" ref="E216:P216" si="167">-E217*E102</f>
        <v>-31800</v>
      </c>
      <c r="F216" s="42">
        <f t="shared" si="167"/>
        <v>-53000</v>
      </c>
      <c r="G216" s="42">
        <f t="shared" si="167"/>
        <v>-74200</v>
      </c>
      <c r="H216" s="42">
        <f t="shared" si="167"/>
        <v>-95400</v>
      </c>
      <c r="I216" s="42">
        <f t="shared" si="167"/>
        <v>-116600</v>
      </c>
      <c r="J216" s="42">
        <f t="shared" si="167"/>
        <v>-137800</v>
      </c>
      <c r="K216" s="42">
        <f t="shared" si="167"/>
        <v>-159000</v>
      </c>
      <c r="L216" s="42">
        <f t="shared" si="167"/>
        <v>-180200</v>
      </c>
      <c r="M216" s="42">
        <f t="shared" si="167"/>
        <v>-180200</v>
      </c>
      <c r="N216" s="42">
        <f t="shared" si="167"/>
        <v>-180200</v>
      </c>
      <c r="O216" s="42">
        <f t="shared" si="167"/>
        <v>-180200</v>
      </c>
      <c r="P216" s="42">
        <f t="shared" si="167"/>
        <v>-180200</v>
      </c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</row>
    <row r="217" outlineLevel="1">
      <c r="A217" s="124"/>
      <c r="B217" s="109" t="s">
        <v>60</v>
      </c>
      <c r="C217" s="128">
        <v>212.0</v>
      </c>
      <c r="D217" s="101"/>
      <c r="E217" s="42">
        <f>C217*(1+E218)</f>
        <v>212</v>
      </c>
      <c r="F217" s="42">
        <f t="shared" ref="F217:P217" si="168">E217*(1+F218)</f>
        <v>212</v>
      </c>
      <c r="G217" s="42">
        <f t="shared" si="168"/>
        <v>212</v>
      </c>
      <c r="H217" s="42">
        <f t="shared" si="168"/>
        <v>212</v>
      </c>
      <c r="I217" s="42">
        <f t="shared" si="168"/>
        <v>212</v>
      </c>
      <c r="J217" s="42">
        <f t="shared" si="168"/>
        <v>212</v>
      </c>
      <c r="K217" s="42">
        <f t="shared" si="168"/>
        <v>212</v>
      </c>
      <c r="L217" s="42">
        <f t="shared" si="168"/>
        <v>212</v>
      </c>
      <c r="M217" s="42">
        <f t="shared" si="168"/>
        <v>212</v>
      </c>
      <c r="N217" s="42">
        <f t="shared" si="168"/>
        <v>212</v>
      </c>
      <c r="O217" s="42">
        <f t="shared" si="168"/>
        <v>212</v>
      </c>
      <c r="P217" s="42">
        <f t="shared" si="168"/>
        <v>212</v>
      </c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</row>
    <row r="218" outlineLevel="1">
      <c r="A218" s="124"/>
      <c r="B218" s="109" t="s">
        <v>61</v>
      </c>
      <c r="C218" s="129"/>
      <c r="D218" s="101"/>
      <c r="E218" s="103">
        <v>0.0</v>
      </c>
      <c r="F218" s="103">
        <v>0.0</v>
      </c>
      <c r="G218" s="103">
        <v>0.0</v>
      </c>
      <c r="H218" s="103">
        <v>0.0</v>
      </c>
      <c r="I218" s="103">
        <v>0.0</v>
      </c>
      <c r="J218" s="103">
        <v>0.0</v>
      </c>
      <c r="K218" s="103">
        <v>0.0</v>
      </c>
      <c r="L218" s="103">
        <v>0.0</v>
      </c>
      <c r="M218" s="103">
        <v>0.0</v>
      </c>
      <c r="N218" s="103">
        <v>0.0</v>
      </c>
      <c r="O218" s="103">
        <v>0.0</v>
      </c>
      <c r="P218" s="103">
        <v>0.0</v>
      </c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</row>
    <row r="219" outlineLevel="1">
      <c r="A219" s="120"/>
      <c r="B219" s="111" t="s">
        <v>27</v>
      </c>
      <c r="C219" s="121"/>
      <c r="D219" s="122"/>
      <c r="E219" s="98">
        <f t="shared" ref="E219:P219" si="169">E220+E223+E224</f>
        <v>-170895</v>
      </c>
      <c r="F219" s="98">
        <f t="shared" si="169"/>
        <v>-284825</v>
      </c>
      <c r="G219" s="98">
        <f t="shared" si="169"/>
        <v>-398755</v>
      </c>
      <c r="H219" s="98">
        <f t="shared" si="169"/>
        <v>-512685</v>
      </c>
      <c r="I219" s="98">
        <f t="shared" si="169"/>
        <v>-854475</v>
      </c>
      <c r="J219" s="98">
        <f t="shared" si="169"/>
        <v>-1139300</v>
      </c>
      <c r="K219" s="98">
        <f t="shared" si="169"/>
        <v>-1424125</v>
      </c>
      <c r="L219" s="98">
        <f t="shared" si="169"/>
        <v>-1708950</v>
      </c>
      <c r="M219" s="98">
        <f t="shared" si="169"/>
        <v>-1993775</v>
      </c>
      <c r="N219" s="98">
        <f t="shared" si="169"/>
        <v>-2278600</v>
      </c>
      <c r="O219" s="98">
        <f t="shared" si="169"/>
        <v>-2563425</v>
      </c>
      <c r="P219" s="98">
        <f t="shared" si="169"/>
        <v>-2848250</v>
      </c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</row>
    <row r="220" outlineLevel="1">
      <c r="A220" s="124"/>
      <c r="B220" s="110" t="s">
        <v>55</v>
      </c>
      <c r="C220" s="125"/>
      <c r="D220" s="101"/>
      <c r="E220" s="42">
        <f t="shared" ref="E220:P220" si="170">-E221*E108</f>
        <v>-72540</v>
      </c>
      <c r="F220" s="42">
        <f t="shared" si="170"/>
        <v>-120900</v>
      </c>
      <c r="G220" s="42">
        <f t="shared" si="170"/>
        <v>-169260</v>
      </c>
      <c r="H220" s="42">
        <f t="shared" si="170"/>
        <v>-217620</v>
      </c>
      <c r="I220" s="42">
        <f t="shared" si="170"/>
        <v>-362700</v>
      </c>
      <c r="J220" s="42">
        <f t="shared" si="170"/>
        <v>-483600</v>
      </c>
      <c r="K220" s="42">
        <f t="shared" si="170"/>
        <v>-604500</v>
      </c>
      <c r="L220" s="42">
        <f t="shared" si="170"/>
        <v>-725400</v>
      </c>
      <c r="M220" s="42">
        <f t="shared" si="170"/>
        <v>-846300</v>
      </c>
      <c r="N220" s="42">
        <f t="shared" si="170"/>
        <v>-967200</v>
      </c>
      <c r="O220" s="42">
        <f t="shared" si="170"/>
        <v>-1088100</v>
      </c>
      <c r="P220" s="42">
        <f t="shared" si="170"/>
        <v>-1209000</v>
      </c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</row>
    <row r="221" outlineLevel="1">
      <c r="A221" s="124"/>
      <c r="B221" s="141" t="s">
        <v>56</v>
      </c>
      <c r="C221" s="125">
        <v>2418.0</v>
      </c>
      <c r="D221" s="101"/>
      <c r="E221" s="42">
        <f>C221*(1+E222)</f>
        <v>2418</v>
      </c>
      <c r="F221" s="42">
        <f t="shared" ref="F221:P221" si="171">E221*(1+F222)</f>
        <v>2418</v>
      </c>
      <c r="G221" s="42">
        <f t="shared" si="171"/>
        <v>2418</v>
      </c>
      <c r="H221" s="42">
        <f t="shared" si="171"/>
        <v>2418</v>
      </c>
      <c r="I221" s="42">
        <f t="shared" si="171"/>
        <v>2418</v>
      </c>
      <c r="J221" s="42">
        <f t="shared" si="171"/>
        <v>2418</v>
      </c>
      <c r="K221" s="42">
        <f t="shared" si="171"/>
        <v>2418</v>
      </c>
      <c r="L221" s="42">
        <f t="shared" si="171"/>
        <v>2418</v>
      </c>
      <c r="M221" s="42">
        <f t="shared" si="171"/>
        <v>2418</v>
      </c>
      <c r="N221" s="42">
        <f t="shared" si="171"/>
        <v>2418</v>
      </c>
      <c r="O221" s="42">
        <f t="shared" si="171"/>
        <v>2418</v>
      </c>
      <c r="P221" s="42">
        <f t="shared" si="171"/>
        <v>2418</v>
      </c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</row>
    <row r="222" outlineLevel="1">
      <c r="A222" s="124"/>
      <c r="B222" s="141" t="s">
        <v>57</v>
      </c>
      <c r="C222" s="126">
        <v>0.0</v>
      </c>
      <c r="D222" s="101"/>
      <c r="E222" s="103">
        <v>0.0</v>
      </c>
      <c r="F222" s="103">
        <v>0.0</v>
      </c>
      <c r="G222" s="103">
        <v>0.0</v>
      </c>
      <c r="H222" s="103">
        <v>0.0</v>
      </c>
      <c r="I222" s="103">
        <v>0.0</v>
      </c>
      <c r="J222" s="103">
        <v>0.0</v>
      </c>
      <c r="K222" s="103">
        <v>0.0</v>
      </c>
      <c r="L222" s="103">
        <v>0.0</v>
      </c>
      <c r="M222" s="103">
        <v>0.0</v>
      </c>
      <c r="N222" s="103">
        <v>0.0</v>
      </c>
      <c r="O222" s="103">
        <v>0.0</v>
      </c>
      <c r="P222" s="103">
        <v>0.0</v>
      </c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</row>
    <row r="223" outlineLevel="1">
      <c r="A223" s="124"/>
      <c r="B223" s="109" t="s">
        <v>58</v>
      </c>
      <c r="C223" s="144">
        <v>0.265</v>
      </c>
      <c r="D223" s="101"/>
      <c r="E223" s="42">
        <f t="shared" ref="E223:P223" si="172">-$C$223*E107</f>
        <v>-86655</v>
      </c>
      <c r="F223" s="42">
        <f t="shared" si="172"/>
        <v>-144425</v>
      </c>
      <c r="G223" s="42">
        <f t="shared" si="172"/>
        <v>-202195</v>
      </c>
      <c r="H223" s="42">
        <f t="shared" si="172"/>
        <v>-259965</v>
      </c>
      <c r="I223" s="42">
        <f t="shared" si="172"/>
        <v>-433275</v>
      </c>
      <c r="J223" s="42">
        <f t="shared" si="172"/>
        <v>-577700</v>
      </c>
      <c r="K223" s="42">
        <f t="shared" si="172"/>
        <v>-722125</v>
      </c>
      <c r="L223" s="42">
        <f t="shared" si="172"/>
        <v>-866550</v>
      </c>
      <c r="M223" s="42">
        <f t="shared" si="172"/>
        <v>-1010975</v>
      </c>
      <c r="N223" s="42">
        <f t="shared" si="172"/>
        <v>-1155400</v>
      </c>
      <c r="O223" s="42">
        <f t="shared" si="172"/>
        <v>-1299825</v>
      </c>
      <c r="P223" s="42">
        <f t="shared" si="172"/>
        <v>-1444250</v>
      </c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</row>
    <row r="224" outlineLevel="1">
      <c r="A224" s="124"/>
      <c r="B224" s="109" t="s">
        <v>59</v>
      </c>
      <c r="C224" s="128"/>
      <c r="D224" s="101"/>
      <c r="E224" s="42">
        <f t="shared" ref="E224:P224" si="173">-E225*E108</f>
        <v>-11700</v>
      </c>
      <c r="F224" s="42">
        <f t="shared" si="173"/>
        <v>-19500</v>
      </c>
      <c r="G224" s="42">
        <f t="shared" si="173"/>
        <v>-27300</v>
      </c>
      <c r="H224" s="42">
        <f t="shared" si="173"/>
        <v>-35100</v>
      </c>
      <c r="I224" s="42">
        <f t="shared" si="173"/>
        <v>-58500</v>
      </c>
      <c r="J224" s="42">
        <f t="shared" si="173"/>
        <v>-78000</v>
      </c>
      <c r="K224" s="42">
        <f t="shared" si="173"/>
        <v>-97500</v>
      </c>
      <c r="L224" s="42">
        <f t="shared" si="173"/>
        <v>-117000</v>
      </c>
      <c r="M224" s="42">
        <f t="shared" si="173"/>
        <v>-136500</v>
      </c>
      <c r="N224" s="42">
        <f t="shared" si="173"/>
        <v>-156000</v>
      </c>
      <c r="O224" s="42">
        <f t="shared" si="173"/>
        <v>-175500</v>
      </c>
      <c r="P224" s="42">
        <f t="shared" si="173"/>
        <v>-195000</v>
      </c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</row>
    <row r="225" outlineLevel="1">
      <c r="A225" s="124"/>
      <c r="B225" s="109" t="s">
        <v>60</v>
      </c>
      <c r="C225" s="128">
        <v>390.0</v>
      </c>
      <c r="D225" s="101"/>
      <c r="E225" s="42">
        <f>C225*(1+E226)</f>
        <v>390</v>
      </c>
      <c r="F225" s="42">
        <f t="shared" ref="F225:P225" si="174">E225*(1+F226)</f>
        <v>390</v>
      </c>
      <c r="G225" s="42">
        <f t="shared" si="174"/>
        <v>390</v>
      </c>
      <c r="H225" s="42">
        <f t="shared" si="174"/>
        <v>390</v>
      </c>
      <c r="I225" s="42">
        <f t="shared" si="174"/>
        <v>390</v>
      </c>
      <c r="J225" s="42">
        <f t="shared" si="174"/>
        <v>390</v>
      </c>
      <c r="K225" s="42">
        <f t="shared" si="174"/>
        <v>390</v>
      </c>
      <c r="L225" s="42">
        <f t="shared" si="174"/>
        <v>390</v>
      </c>
      <c r="M225" s="42">
        <f t="shared" si="174"/>
        <v>390</v>
      </c>
      <c r="N225" s="42">
        <f t="shared" si="174"/>
        <v>390</v>
      </c>
      <c r="O225" s="42">
        <f t="shared" si="174"/>
        <v>390</v>
      </c>
      <c r="P225" s="42">
        <f t="shared" si="174"/>
        <v>390</v>
      </c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</row>
    <row r="226" outlineLevel="1">
      <c r="A226" s="124"/>
      <c r="B226" s="109" t="s">
        <v>61</v>
      </c>
      <c r="C226" s="129"/>
      <c r="D226" s="101"/>
      <c r="E226" s="103">
        <v>0.0</v>
      </c>
      <c r="F226" s="103">
        <v>0.0</v>
      </c>
      <c r="G226" s="103">
        <v>0.0</v>
      </c>
      <c r="H226" s="103">
        <v>0.0</v>
      </c>
      <c r="I226" s="103">
        <v>0.0</v>
      </c>
      <c r="J226" s="103">
        <v>0.0</v>
      </c>
      <c r="K226" s="103">
        <v>0.0</v>
      </c>
      <c r="L226" s="103">
        <v>0.0</v>
      </c>
      <c r="M226" s="103">
        <v>0.0</v>
      </c>
      <c r="N226" s="103">
        <v>0.0</v>
      </c>
      <c r="O226" s="103">
        <v>0.0</v>
      </c>
      <c r="P226" s="103">
        <v>0.0</v>
      </c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</row>
    <row r="227" outlineLevel="1">
      <c r="A227" s="120"/>
      <c r="B227" s="111" t="s">
        <v>65</v>
      </c>
      <c r="C227" s="121"/>
      <c r="D227" s="122"/>
      <c r="E227" s="98">
        <f t="shared" ref="E227:P227" si="175">E228+E231+E232</f>
        <v>-50925</v>
      </c>
      <c r="F227" s="98">
        <f t="shared" si="175"/>
        <v>-84875</v>
      </c>
      <c r="G227" s="98">
        <f t="shared" si="175"/>
        <v>-118825</v>
      </c>
      <c r="H227" s="98">
        <f t="shared" si="175"/>
        <v>-152775</v>
      </c>
      <c r="I227" s="98">
        <f t="shared" si="175"/>
        <v>-254625</v>
      </c>
      <c r="J227" s="98">
        <f t="shared" si="175"/>
        <v>-339500</v>
      </c>
      <c r="K227" s="98">
        <f t="shared" si="175"/>
        <v>-424375</v>
      </c>
      <c r="L227" s="98">
        <f t="shared" si="175"/>
        <v>-509250</v>
      </c>
      <c r="M227" s="98">
        <f t="shared" si="175"/>
        <v>-594125</v>
      </c>
      <c r="N227" s="98">
        <f t="shared" si="175"/>
        <v>-679000</v>
      </c>
      <c r="O227" s="98">
        <f t="shared" si="175"/>
        <v>-763875</v>
      </c>
      <c r="P227" s="98">
        <f t="shared" si="175"/>
        <v>-848750</v>
      </c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</row>
    <row r="228" outlineLevel="1">
      <c r="A228" s="124"/>
      <c r="B228" s="110" t="s">
        <v>55</v>
      </c>
      <c r="C228" s="125"/>
      <c r="D228" s="101"/>
      <c r="E228" s="42">
        <f t="shared" ref="E228:P228" si="176">-E229*E114</f>
        <v>-23040</v>
      </c>
      <c r="F228" s="42">
        <f t="shared" si="176"/>
        <v>-38400</v>
      </c>
      <c r="G228" s="42">
        <f t="shared" si="176"/>
        <v>-53760</v>
      </c>
      <c r="H228" s="42">
        <f t="shared" si="176"/>
        <v>-69120</v>
      </c>
      <c r="I228" s="42">
        <f t="shared" si="176"/>
        <v>-115200</v>
      </c>
      <c r="J228" s="42">
        <f t="shared" si="176"/>
        <v>-153600</v>
      </c>
      <c r="K228" s="42">
        <f t="shared" si="176"/>
        <v>-192000</v>
      </c>
      <c r="L228" s="42">
        <f t="shared" si="176"/>
        <v>-230400</v>
      </c>
      <c r="M228" s="42">
        <f t="shared" si="176"/>
        <v>-268800</v>
      </c>
      <c r="N228" s="42">
        <f t="shared" si="176"/>
        <v>-307200</v>
      </c>
      <c r="O228" s="42">
        <f t="shared" si="176"/>
        <v>-345600</v>
      </c>
      <c r="P228" s="42">
        <f t="shared" si="176"/>
        <v>-384000</v>
      </c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</row>
    <row r="229" outlineLevel="1">
      <c r="A229" s="124"/>
      <c r="B229" s="141" t="s">
        <v>56</v>
      </c>
      <c r="C229" s="125">
        <v>768.0</v>
      </c>
      <c r="D229" s="101"/>
      <c r="E229" s="42">
        <f>C229*(1+E230)</f>
        <v>768</v>
      </c>
      <c r="F229" s="42">
        <f t="shared" ref="F229:P229" si="177">E229*(1+F230)</f>
        <v>768</v>
      </c>
      <c r="G229" s="42">
        <f t="shared" si="177"/>
        <v>768</v>
      </c>
      <c r="H229" s="42">
        <f t="shared" si="177"/>
        <v>768</v>
      </c>
      <c r="I229" s="42">
        <f t="shared" si="177"/>
        <v>768</v>
      </c>
      <c r="J229" s="42">
        <f t="shared" si="177"/>
        <v>768</v>
      </c>
      <c r="K229" s="42">
        <f t="shared" si="177"/>
        <v>768</v>
      </c>
      <c r="L229" s="42">
        <f t="shared" si="177"/>
        <v>768</v>
      </c>
      <c r="M229" s="42">
        <f t="shared" si="177"/>
        <v>768</v>
      </c>
      <c r="N229" s="42">
        <f t="shared" si="177"/>
        <v>768</v>
      </c>
      <c r="O229" s="42">
        <f t="shared" si="177"/>
        <v>768</v>
      </c>
      <c r="P229" s="42">
        <f t="shared" si="177"/>
        <v>768</v>
      </c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</row>
    <row r="230" outlineLevel="1">
      <c r="A230" s="124"/>
      <c r="B230" s="141" t="s">
        <v>57</v>
      </c>
      <c r="C230" s="126">
        <v>0.0</v>
      </c>
      <c r="D230" s="101"/>
      <c r="E230" s="103">
        <v>0.0</v>
      </c>
      <c r="F230" s="103">
        <v>0.0</v>
      </c>
      <c r="G230" s="103">
        <v>0.0</v>
      </c>
      <c r="H230" s="103">
        <v>0.0</v>
      </c>
      <c r="I230" s="103">
        <v>0.0</v>
      </c>
      <c r="J230" s="103">
        <v>0.0</v>
      </c>
      <c r="K230" s="103">
        <v>0.0</v>
      </c>
      <c r="L230" s="103">
        <v>0.0</v>
      </c>
      <c r="M230" s="103">
        <v>0.0</v>
      </c>
      <c r="N230" s="103">
        <v>0.0</v>
      </c>
      <c r="O230" s="103">
        <v>0.0</v>
      </c>
      <c r="P230" s="103">
        <v>0.0</v>
      </c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</row>
    <row r="231" outlineLevel="1">
      <c r="A231" s="124"/>
      <c r="B231" s="109" t="s">
        <v>58</v>
      </c>
      <c r="C231" s="127">
        <v>0.265</v>
      </c>
      <c r="D231" s="101"/>
      <c r="E231" s="42">
        <f t="shared" ref="E231:P231" si="178">-$C$231*E113</f>
        <v>-24645</v>
      </c>
      <c r="F231" s="42">
        <f t="shared" si="178"/>
        <v>-41075</v>
      </c>
      <c r="G231" s="42">
        <f t="shared" si="178"/>
        <v>-57505</v>
      </c>
      <c r="H231" s="42">
        <f t="shared" si="178"/>
        <v>-73935</v>
      </c>
      <c r="I231" s="42">
        <f t="shared" si="178"/>
        <v>-123225</v>
      </c>
      <c r="J231" s="42">
        <f t="shared" si="178"/>
        <v>-164300</v>
      </c>
      <c r="K231" s="42">
        <f t="shared" si="178"/>
        <v>-205375</v>
      </c>
      <c r="L231" s="42">
        <f t="shared" si="178"/>
        <v>-246450</v>
      </c>
      <c r="M231" s="42">
        <f t="shared" si="178"/>
        <v>-287525</v>
      </c>
      <c r="N231" s="42">
        <f t="shared" si="178"/>
        <v>-328600</v>
      </c>
      <c r="O231" s="42">
        <f t="shared" si="178"/>
        <v>-369675</v>
      </c>
      <c r="P231" s="42">
        <f t="shared" si="178"/>
        <v>-410750</v>
      </c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</row>
    <row r="232" outlineLevel="1">
      <c r="A232" s="124"/>
      <c r="B232" s="109" t="s">
        <v>59</v>
      </c>
      <c r="C232" s="128"/>
      <c r="D232" s="101"/>
      <c r="E232" s="42">
        <f t="shared" ref="E232:P232" si="179">-E233*E114</f>
        <v>-3240</v>
      </c>
      <c r="F232" s="42">
        <f t="shared" si="179"/>
        <v>-5400</v>
      </c>
      <c r="G232" s="42">
        <f t="shared" si="179"/>
        <v>-7560</v>
      </c>
      <c r="H232" s="42">
        <f t="shared" si="179"/>
        <v>-9720</v>
      </c>
      <c r="I232" s="42">
        <f t="shared" si="179"/>
        <v>-16200</v>
      </c>
      <c r="J232" s="42">
        <f t="shared" si="179"/>
        <v>-21600</v>
      </c>
      <c r="K232" s="42">
        <f t="shared" si="179"/>
        <v>-27000</v>
      </c>
      <c r="L232" s="42">
        <f t="shared" si="179"/>
        <v>-32400</v>
      </c>
      <c r="M232" s="42">
        <f t="shared" si="179"/>
        <v>-37800</v>
      </c>
      <c r="N232" s="42">
        <f t="shared" si="179"/>
        <v>-43200</v>
      </c>
      <c r="O232" s="42">
        <f t="shared" si="179"/>
        <v>-48600</v>
      </c>
      <c r="P232" s="42">
        <f t="shared" si="179"/>
        <v>-54000</v>
      </c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</row>
    <row r="233" outlineLevel="1">
      <c r="A233" s="124"/>
      <c r="B233" s="109" t="s">
        <v>60</v>
      </c>
      <c r="C233" s="128">
        <v>108.0</v>
      </c>
      <c r="D233" s="101"/>
      <c r="E233" s="42">
        <f>C233*(1+E234)</f>
        <v>108</v>
      </c>
      <c r="F233" s="42">
        <f t="shared" ref="F233:P233" si="180">E233*(1+F234)</f>
        <v>108</v>
      </c>
      <c r="G233" s="42">
        <f t="shared" si="180"/>
        <v>108</v>
      </c>
      <c r="H233" s="42">
        <f t="shared" si="180"/>
        <v>108</v>
      </c>
      <c r="I233" s="42">
        <f t="shared" si="180"/>
        <v>108</v>
      </c>
      <c r="J233" s="42">
        <f t="shared" si="180"/>
        <v>108</v>
      </c>
      <c r="K233" s="42">
        <f t="shared" si="180"/>
        <v>108</v>
      </c>
      <c r="L233" s="42">
        <f t="shared" si="180"/>
        <v>108</v>
      </c>
      <c r="M233" s="42">
        <f t="shared" si="180"/>
        <v>108</v>
      </c>
      <c r="N233" s="42">
        <f t="shared" si="180"/>
        <v>108</v>
      </c>
      <c r="O233" s="42">
        <f t="shared" si="180"/>
        <v>108</v>
      </c>
      <c r="P233" s="42">
        <f t="shared" si="180"/>
        <v>108</v>
      </c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</row>
    <row r="234" outlineLevel="1">
      <c r="A234" s="124"/>
      <c r="B234" s="109" t="s">
        <v>61</v>
      </c>
      <c r="C234" s="129"/>
      <c r="D234" s="101"/>
      <c r="E234" s="103">
        <v>0.0</v>
      </c>
      <c r="F234" s="103">
        <v>0.0</v>
      </c>
      <c r="G234" s="103">
        <v>0.0</v>
      </c>
      <c r="H234" s="103">
        <v>0.0</v>
      </c>
      <c r="I234" s="103">
        <v>0.0</v>
      </c>
      <c r="J234" s="103">
        <v>0.0</v>
      </c>
      <c r="K234" s="103">
        <v>0.0</v>
      </c>
      <c r="L234" s="103">
        <v>0.0</v>
      </c>
      <c r="M234" s="103">
        <v>0.0</v>
      </c>
      <c r="N234" s="103">
        <v>0.0</v>
      </c>
      <c r="O234" s="103">
        <v>0.0</v>
      </c>
      <c r="P234" s="103">
        <v>0.0</v>
      </c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</row>
    <row r="235" outlineLevel="1">
      <c r="A235" s="120"/>
      <c r="B235" s="111"/>
      <c r="C235" s="121"/>
      <c r="D235" s="122"/>
      <c r="E235" s="98">
        <f t="shared" ref="E235:P235" si="181">E236+E239+E240</f>
        <v>0</v>
      </c>
      <c r="F235" s="98">
        <f t="shared" si="181"/>
        <v>0</v>
      </c>
      <c r="G235" s="98">
        <f t="shared" si="181"/>
        <v>0</v>
      </c>
      <c r="H235" s="98">
        <f t="shared" si="181"/>
        <v>0</v>
      </c>
      <c r="I235" s="98">
        <f t="shared" si="181"/>
        <v>0</v>
      </c>
      <c r="J235" s="98">
        <f t="shared" si="181"/>
        <v>0</v>
      </c>
      <c r="K235" s="98">
        <f t="shared" si="181"/>
        <v>0</v>
      </c>
      <c r="L235" s="98">
        <f t="shared" si="181"/>
        <v>0</v>
      </c>
      <c r="M235" s="98">
        <f t="shared" si="181"/>
        <v>0</v>
      </c>
      <c r="N235" s="98">
        <f t="shared" si="181"/>
        <v>0</v>
      </c>
      <c r="O235" s="98">
        <f t="shared" si="181"/>
        <v>0</v>
      </c>
      <c r="P235" s="98">
        <f t="shared" si="181"/>
        <v>0</v>
      </c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</row>
    <row r="236" outlineLevel="1">
      <c r="A236" s="124"/>
      <c r="B236" s="110" t="s">
        <v>55</v>
      </c>
      <c r="C236" s="125"/>
      <c r="D236" s="101"/>
      <c r="E236" s="42">
        <f t="shared" ref="E236:P236" si="182">-E237*E120</f>
        <v>0</v>
      </c>
      <c r="F236" s="42">
        <f t="shared" si="182"/>
        <v>0</v>
      </c>
      <c r="G236" s="42">
        <f t="shared" si="182"/>
        <v>0</v>
      </c>
      <c r="H236" s="42">
        <f t="shared" si="182"/>
        <v>0</v>
      </c>
      <c r="I236" s="42">
        <f t="shared" si="182"/>
        <v>0</v>
      </c>
      <c r="J236" s="42">
        <f t="shared" si="182"/>
        <v>0</v>
      </c>
      <c r="K236" s="42">
        <f t="shared" si="182"/>
        <v>0</v>
      </c>
      <c r="L236" s="42">
        <f t="shared" si="182"/>
        <v>0</v>
      </c>
      <c r="M236" s="42">
        <f t="shared" si="182"/>
        <v>0</v>
      </c>
      <c r="N236" s="42">
        <f t="shared" si="182"/>
        <v>0</v>
      </c>
      <c r="O236" s="42">
        <f t="shared" si="182"/>
        <v>0</v>
      </c>
      <c r="P236" s="42">
        <f t="shared" si="182"/>
        <v>0</v>
      </c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</row>
    <row r="237" outlineLevel="1">
      <c r="A237" s="124"/>
      <c r="B237" s="141" t="s">
        <v>56</v>
      </c>
      <c r="C237" s="125"/>
      <c r="D237" s="101"/>
      <c r="E237" s="42">
        <f>C237*(1+E238)</f>
        <v>0</v>
      </c>
      <c r="F237" s="42">
        <f t="shared" ref="F237:P237" si="183">E237*(1+F238)</f>
        <v>0</v>
      </c>
      <c r="G237" s="42">
        <f t="shared" si="183"/>
        <v>0</v>
      </c>
      <c r="H237" s="42">
        <f t="shared" si="183"/>
        <v>0</v>
      </c>
      <c r="I237" s="42">
        <f t="shared" si="183"/>
        <v>0</v>
      </c>
      <c r="J237" s="42">
        <f t="shared" si="183"/>
        <v>0</v>
      </c>
      <c r="K237" s="42">
        <f t="shared" si="183"/>
        <v>0</v>
      </c>
      <c r="L237" s="42">
        <f t="shared" si="183"/>
        <v>0</v>
      </c>
      <c r="M237" s="42">
        <f t="shared" si="183"/>
        <v>0</v>
      </c>
      <c r="N237" s="42">
        <f t="shared" si="183"/>
        <v>0</v>
      </c>
      <c r="O237" s="42">
        <f t="shared" si="183"/>
        <v>0</v>
      </c>
      <c r="P237" s="42">
        <f t="shared" si="183"/>
        <v>0</v>
      </c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</row>
    <row r="238" outlineLevel="1">
      <c r="A238" s="124"/>
      <c r="B238" s="141" t="s">
        <v>57</v>
      </c>
      <c r="C238" s="126">
        <v>0.0</v>
      </c>
      <c r="D238" s="101"/>
      <c r="E238" s="103">
        <v>0.0</v>
      </c>
      <c r="F238" s="103">
        <v>0.0</v>
      </c>
      <c r="G238" s="103">
        <v>0.0</v>
      </c>
      <c r="H238" s="103">
        <v>0.0</v>
      </c>
      <c r="I238" s="103">
        <v>0.0</v>
      </c>
      <c r="J238" s="103">
        <v>0.0</v>
      </c>
      <c r="K238" s="103">
        <v>0.0</v>
      </c>
      <c r="L238" s="103">
        <v>0.0</v>
      </c>
      <c r="M238" s="103">
        <v>0.0</v>
      </c>
      <c r="N238" s="103">
        <v>0.0</v>
      </c>
      <c r="O238" s="103">
        <v>0.0</v>
      </c>
      <c r="P238" s="103">
        <v>0.0</v>
      </c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</row>
    <row r="239" outlineLevel="1">
      <c r="A239" s="124"/>
      <c r="B239" s="109" t="s">
        <v>58</v>
      </c>
      <c r="C239" s="127">
        <v>0.345</v>
      </c>
      <c r="D239" s="101"/>
      <c r="E239" s="42">
        <f t="shared" ref="E239:P239" si="184">-$C$239*E119</f>
        <v>0</v>
      </c>
      <c r="F239" s="42">
        <f t="shared" si="184"/>
        <v>0</v>
      </c>
      <c r="G239" s="42">
        <f t="shared" si="184"/>
        <v>0</v>
      </c>
      <c r="H239" s="42">
        <f t="shared" si="184"/>
        <v>0</v>
      </c>
      <c r="I239" s="42">
        <f t="shared" si="184"/>
        <v>0</v>
      </c>
      <c r="J239" s="42">
        <f t="shared" si="184"/>
        <v>0</v>
      </c>
      <c r="K239" s="42">
        <f t="shared" si="184"/>
        <v>0</v>
      </c>
      <c r="L239" s="42">
        <f t="shared" si="184"/>
        <v>0</v>
      </c>
      <c r="M239" s="42">
        <f t="shared" si="184"/>
        <v>0</v>
      </c>
      <c r="N239" s="42">
        <f t="shared" si="184"/>
        <v>0</v>
      </c>
      <c r="O239" s="42">
        <f t="shared" si="184"/>
        <v>0</v>
      </c>
      <c r="P239" s="42">
        <f t="shared" si="184"/>
        <v>0</v>
      </c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</row>
    <row r="240" outlineLevel="1">
      <c r="A240" s="124"/>
      <c r="B240" s="109" t="s">
        <v>59</v>
      </c>
      <c r="C240" s="128"/>
      <c r="D240" s="101"/>
      <c r="E240" s="42">
        <f t="shared" ref="E240:P240" si="185">-E241*E120</f>
        <v>0</v>
      </c>
      <c r="F240" s="42">
        <f t="shared" si="185"/>
        <v>0</v>
      </c>
      <c r="G240" s="42">
        <f t="shared" si="185"/>
        <v>0</v>
      </c>
      <c r="H240" s="42">
        <f t="shared" si="185"/>
        <v>0</v>
      </c>
      <c r="I240" s="42">
        <f t="shared" si="185"/>
        <v>0</v>
      </c>
      <c r="J240" s="42">
        <f t="shared" si="185"/>
        <v>0</v>
      </c>
      <c r="K240" s="42">
        <f t="shared" si="185"/>
        <v>0</v>
      </c>
      <c r="L240" s="42">
        <f t="shared" si="185"/>
        <v>0</v>
      </c>
      <c r="M240" s="42">
        <f t="shared" si="185"/>
        <v>0</v>
      </c>
      <c r="N240" s="42">
        <f t="shared" si="185"/>
        <v>0</v>
      </c>
      <c r="O240" s="42">
        <f t="shared" si="185"/>
        <v>0</v>
      </c>
      <c r="P240" s="42">
        <f t="shared" si="185"/>
        <v>0</v>
      </c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</row>
    <row r="241" outlineLevel="1">
      <c r="A241" s="124"/>
      <c r="B241" s="109" t="s">
        <v>60</v>
      </c>
      <c r="C241" s="128"/>
      <c r="D241" s="101"/>
      <c r="E241" s="42">
        <f>C241*(1+E242)</f>
        <v>0</v>
      </c>
      <c r="F241" s="42">
        <f t="shared" ref="F241:P241" si="186">E241*(1+F242)</f>
        <v>0</v>
      </c>
      <c r="G241" s="42">
        <f t="shared" si="186"/>
        <v>0</v>
      </c>
      <c r="H241" s="42">
        <f t="shared" si="186"/>
        <v>0</v>
      </c>
      <c r="I241" s="42">
        <f t="shared" si="186"/>
        <v>0</v>
      </c>
      <c r="J241" s="42">
        <f t="shared" si="186"/>
        <v>0</v>
      </c>
      <c r="K241" s="42">
        <f t="shared" si="186"/>
        <v>0</v>
      </c>
      <c r="L241" s="42">
        <f t="shared" si="186"/>
        <v>0</v>
      </c>
      <c r="M241" s="42">
        <f t="shared" si="186"/>
        <v>0</v>
      </c>
      <c r="N241" s="42">
        <f t="shared" si="186"/>
        <v>0</v>
      </c>
      <c r="O241" s="42">
        <f t="shared" si="186"/>
        <v>0</v>
      </c>
      <c r="P241" s="42">
        <f t="shared" si="186"/>
        <v>0</v>
      </c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</row>
    <row r="242" outlineLevel="1">
      <c r="A242" s="124"/>
      <c r="B242" s="109" t="s">
        <v>61</v>
      </c>
      <c r="C242" s="129"/>
      <c r="D242" s="101"/>
      <c r="E242" s="103">
        <v>0.0</v>
      </c>
      <c r="F242" s="103">
        <v>0.0</v>
      </c>
      <c r="G242" s="103">
        <v>0.0</v>
      </c>
      <c r="H242" s="103">
        <v>0.0</v>
      </c>
      <c r="I242" s="103">
        <v>0.0</v>
      </c>
      <c r="J242" s="103">
        <v>0.0</v>
      </c>
      <c r="K242" s="103">
        <v>0.0</v>
      </c>
      <c r="L242" s="103">
        <v>0.0</v>
      </c>
      <c r="M242" s="103">
        <v>0.0</v>
      </c>
      <c r="N242" s="103">
        <v>0.0</v>
      </c>
      <c r="O242" s="103">
        <v>0.0</v>
      </c>
      <c r="P242" s="103">
        <v>0.0</v>
      </c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</row>
    <row r="243" outlineLevel="1">
      <c r="A243" s="120"/>
      <c r="B243" s="111"/>
      <c r="C243" s="121"/>
      <c r="D243" s="122"/>
      <c r="E243" s="98">
        <f t="shared" ref="E243:P243" si="187">E244+E247+E248</f>
        <v>0</v>
      </c>
      <c r="F243" s="98">
        <f t="shared" si="187"/>
        <v>0</v>
      </c>
      <c r="G243" s="98">
        <f t="shared" si="187"/>
        <v>0</v>
      </c>
      <c r="H243" s="98">
        <f t="shared" si="187"/>
        <v>0</v>
      </c>
      <c r="I243" s="98">
        <f t="shared" si="187"/>
        <v>0</v>
      </c>
      <c r="J243" s="98">
        <f t="shared" si="187"/>
        <v>0</v>
      </c>
      <c r="K243" s="98">
        <f t="shared" si="187"/>
        <v>0</v>
      </c>
      <c r="L243" s="98">
        <f t="shared" si="187"/>
        <v>0</v>
      </c>
      <c r="M243" s="98">
        <f t="shared" si="187"/>
        <v>0</v>
      </c>
      <c r="N243" s="98">
        <f t="shared" si="187"/>
        <v>0</v>
      </c>
      <c r="O243" s="98">
        <f t="shared" si="187"/>
        <v>0</v>
      </c>
      <c r="P243" s="98">
        <f t="shared" si="187"/>
        <v>0</v>
      </c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</row>
    <row r="244" outlineLevel="1">
      <c r="A244" s="124"/>
      <c r="B244" s="110" t="s">
        <v>55</v>
      </c>
      <c r="C244" s="125"/>
      <c r="D244" s="101"/>
      <c r="E244" s="42">
        <f t="shared" ref="E244:P244" si="188">-E245*E126</f>
        <v>0</v>
      </c>
      <c r="F244" s="42">
        <f t="shared" si="188"/>
        <v>0</v>
      </c>
      <c r="G244" s="42">
        <f t="shared" si="188"/>
        <v>0</v>
      </c>
      <c r="H244" s="42">
        <f t="shared" si="188"/>
        <v>0</v>
      </c>
      <c r="I244" s="42">
        <f t="shared" si="188"/>
        <v>0</v>
      </c>
      <c r="J244" s="42">
        <f t="shared" si="188"/>
        <v>0</v>
      </c>
      <c r="K244" s="42">
        <f t="shared" si="188"/>
        <v>0</v>
      </c>
      <c r="L244" s="42">
        <f t="shared" si="188"/>
        <v>0</v>
      </c>
      <c r="M244" s="42">
        <f t="shared" si="188"/>
        <v>0</v>
      </c>
      <c r="N244" s="42">
        <f t="shared" si="188"/>
        <v>0</v>
      </c>
      <c r="O244" s="42">
        <f t="shared" si="188"/>
        <v>0</v>
      </c>
      <c r="P244" s="42">
        <f t="shared" si="188"/>
        <v>0</v>
      </c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</row>
    <row r="245" outlineLevel="1">
      <c r="A245" s="124"/>
      <c r="B245" s="141" t="s">
        <v>56</v>
      </c>
      <c r="C245" s="125"/>
      <c r="D245" s="101"/>
      <c r="E245" s="42">
        <f>C245*(1+E246)</f>
        <v>0</v>
      </c>
      <c r="F245" s="42">
        <f t="shared" ref="F245:P245" si="189">E245*(1+F246)</f>
        <v>0</v>
      </c>
      <c r="G245" s="42">
        <f t="shared" si="189"/>
        <v>0</v>
      </c>
      <c r="H245" s="42">
        <f t="shared" si="189"/>
        <v>0</v>
      </c>
      <c r="I245" s="42">
        <f t="shared" si="189"/>
        <v>0</v>
      </c>
      <c r="J245" s="42">
        <f t="shared" si="189"/>
        <v>0</v>
      </c>
      <c r="K245" s="42">
        <f t="shared" si="189"/>
        <v>0</v>
      </c>
      <c r="L245" s="42">
        <f t="shared" si="189"/>
        <v>0</v>
      </c>
      <c r="M245" s="42">
        <f t="shared" si="189"/>
        <v>0</v>
      </c>
      <c r="N245" s="42">
        <f t="shared" si="189"/>
        <v>0</v>
      </c>
      <c r="O245" s="42">
        <f t="shared" si="189"/>
        <v>0</v>
      </c>
      <c r="P245" s="42">
        <f t="shared" si="189"/>
        <v>0</v>
      </c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</row>
    <row r="246" outlineLevel="1">
      <c r="A246" s="124"/>
      <c r="B246" s="141" t="s">
        <v>57</v>
      </c>
      <c r="C246" s="126">
        <v>0.0</v>
      </c>
      <c r="D246" s="101"/>
      <c r="E246" s="103">
        <v>0.0</v>
      </c>
      <c r="F246" s="103">
        <v>0.0</v>
      </c>
      <c r="G246" s="103">
        <v>0.0</v>
      </c>
      <c r="H246" s="103">
        <v>0.0</v>
      </c>
      <c r="I246" s="103">
        <v>0.0</v>
      </c>
      <c r="J246" s="103">
        <v>0.0</v>
      </c>
      <c r="K246" s="103">
        <v>0.0</v>
      </c>
      <c r="L246" s="103">
        <v>0.0</v>
      </c>
      <c r="M246" s="103">
        <v>0.0</v>
      </c>
      <c r="N246" s="103">
        <v>0.0</v>
      </c>
      <c r="O246" s="103">
        <v>0.0</v>
      </c>
      <c r="P246" s="103">
        <v>0.0</v>
      </c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</row>
    <row r="247" outlineLevel="1">
      <c r="A247" s="124"/>
      <c r="B247" s="109" t="s">
        <v>58</v>
      </c>
      <c r="C247" s="127">
        <v>0.345</v>
      </c>
      <c r="D247" s="101"/>
      <c r="E247" s="42">
        <f t="shared" ref="E247:P247" si="190">-$C$247*E125</f>
        <v>0</v>
      </c>
      <c r="F247" s="42">
        <f t="shared" si="190"/>
        <v>0</v>
      </c>
      <c r="G247" s="42">
        <f t="shared" si="190"/>
        <v>0</v>
      </c>
      <c r="H247" s="42">
        <f t="shared" si="190"/>
        <v>0</v>
      </c>
      <c r="I247" s="42">
        <f t="shared" si="190"/>
        <v>0</v>
      </c>
      <c r="J247" s="42">
        <f t="shared" si="190"/>
        <v>0</v>
      </c>
      <c r="K247" s="42">
        <f t="shared" si="190"/>
        <v>0</v>
      </c>
      <c r="L247" s="42">
        <f t="shared" si="190"/>
        <v>0</v>
      </c>
      <c r="M247" s="42">
        <f t="shared" si="190"/>
        <v>0</v>
      </c>
      <c r="N247" s="42">
        <f t="shared" si="190"/>
        <v>0</v>
      </c>
      <c r="O247" s="42">
        <f t="shared" si="190"/>
        <v>0</v>
      </c>
      <c r="P247" s="42">
        <f t="shared" si="190"/>
        <v>0</v>
      </c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</row>
    <row r="248" outlineLevel="1">
      <c r="A248" s="124"/>
      <c r="B248" s="109" t="s">
        <v>59</v>
      </c>
      <c r="C248" s="128"/>
      <c r="D248" s="101"/>
      <c r="E248" s="42">
        <f t="shared" ref="E248:P248" si="191">-E249*E126</f>
        <v>0</v>
      </c>
      <c r="F248" s="42">
        <f t="shared" si="191"/>
        <v>0</v>
      </c>
      <c r="G248" s="42">
        <f t="shared" si="191"/>
        <v>0</v>
      </c>
      <c r="H248" s="42">
        <f t="shared" si="191"/>
        <v>0</v>
      </c>
      <c r="I248" s="42">
        <f t="shared" si="191"/>
        <v>0</v>
      </c>
      <c r="J248" s="42">
        <f t="shared" si="191"/>
        <v>0</v>
      </c>
      <c r="K248" s="42">
        <f t="shared" si="191"/>
        <v>0</v>
      </c>
      <c r="L248" s="42">
        <f t="shared" si="191"/>
        <v>0</v>
      </c>
      <c r="M248" s="42">
        <f t="shared" si="191"/>
        <v>0</v>
      </c>
      <c r="N248" s="42">
        <f t="shared" si="191"/>
        <v>0</v>
      </c>
      <c r="O248" s="42">
        <f t="shared" si="191"/>
        <v>0</v>
      </c>
      <c r="P248" s="42">
        <f t="shared" si="191"/>
        <v>0</v>
      </c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</row>
    <row r="249" outlineLevel="1">
      <c r="A249" s="124"/>
      <c r="B249" s="109" t="s">
        <v>60</v>
      </c>
      <c r="C249" s="128"/>
      <c r="D249" s="101"/>
      <c r="E249" s="42">
        <f>C249*(1+E250)</f>
        <v>0</v>
      </c>
      <c r="F249" s="42">
        <f t="shared" ref="F249:P249" si="192">E249*(1+F250)</f>
        <v>0</v>
      </c>
      <c r="G249" s="42">
        <f t="shared" si="192"/>
        <v>0</v>
      </c>
      <c r="H249" s="42">
        <f t="shared" si="192"/>
        <v>0</v>
      </c>
      <c r="I249" s="42">
        <f t="shared" si="192"/>
        <v>0</v>
      </c>
      <c r="J249" s="42">
        <f t="shared" si="192"/>
        <v>0</v>
      </c>
      <c r="K249" s="42">
        <f t="shared" si="192"/>
        <v>0</v>
      </c>
      <c r="L249" s="42">
        <f t="shared" si="192"/>
        <v>0</v>
      </c>
      <c r="M249" s="42">
        <f t="shared" si="192"/>
        <v>0</v>
      </c>
      <c r="N249" s="42">
        <f t="shared" si="192"/>
        <v>0</v>
      </c>
      <c r="O249" s="42">
        <f t="shared" si="192"/>
        <v>0</v>
      </c>
      <c r="P249" s="42">
        <f t="shared" si="192"/>
        <v>0</v>
      </c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</row>
    <row r="250" outlineLevel="1">
      <c r="A250" s="124"/>
      <c r="B250" s="109" t="s">
        <v>61</v>
      </c>
      <c r="C250" s="129"/>
      <c r="D250" s="101"/>
      <c r="E250" s="103">
        <v>0.0</v>
      </c>
      <c r="F250" s="103">
        <v>0.0</v>
      </c>
      <c r="G250" s="103">
        <v>0.0</v>
      </c>
      <c r="H250" s="103">
        <v>0.0</v>
      </c>
      <c r="I250" s="103">
        <v>0.0</v>
      </c>
      <c r="J250" s="103">
        <v>0.0</v>
      </c>
      <c r="K250" s="103">
        <v>0.0</v>
      </c>
      <c r="L250" s="103">
        <v>0.0</v>
      </c>
      <c r="M250" s="103">
        <v>0.0</v>
      </c>
      <c r="N250" s="103">
        <v>0.0</v>
      </c>
      <c r="O250" s="103">
        <v>0.0</v>
      </c>
      <c r="P250" s="103">
        <v>0.0</v>
      </c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</row>
    <row r="251" outlineLevel="1">
      <c r="A251" s="120"/>
      <c r="B251" s="111"/>
      <c r="C251" s="121"/>
      <c r="D251" s="122"/>
      <c r="E251" s="98">
        <f t="shared" ref="E251:P251" si="193">E252+E255+E256</f>
        <v>0</v>
      </c>
      <c r="F251" s="98">
        <f t="shared" si="193"/>
        <v>0</v>
      </c>
      <c r="G251" s="98">
        <f t="shared" si="193"/>
        <v>0</v>
      </c>
      <c r="H251" s="98">
        <f t="shared" si="193"/>
        <v>0</v>
      </c>
      <c r="I251" s="98">
        <f t="shared" si="193"/>
        <v>0</v>
      </c>
      <c r="J251" s="98">
        <f t="shared" si="193"/>
        <v>0</v>
      </c>
      <c r="K251" s="98">
        <f t="shared" si="193"/>
        <v>0</v>
      </c>
      <c r="L251" s="98">
        <f t="shared" si="193"/>
        <v>0</v>
      </c>
      <c r="M251" s="98">
        <f t="shared" si="193"/>
        <v>0</v>
      </c>
      <c r="N251" s="98">
        <f t="shared" si="193"/>
        <v>0</v>
      </c>
      <c r="O251" s="98">
        <f t="shared" si="193"/>
        <v>0</v>
      </c>
      <c r="P251" s="98">
        <f t="shared" si="193"/>
        <v>0</v>
      </c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</row>
    <row r="252" outlineLevel="1">
      <c r="A252" s="124"/>
      <c r="B252" s="110" t="s">
        <v>55</v>
      </c>
      <c r="C252" s="125"/>
      <c r="D252" s="101"/>
      <c r="E252" s="42">
        <f t="shared" ref="E252:P252" si="194">-E253*E132</f>
        <v>0</v>
      </c>
      <c r="F252" s="42">
        <f t="shared" si="194"/>
        <v>0</v>
      </c>
      <c r="G252" s="42">
        <f t="shared" si="194"/>
        <v>0</v>
      </c>
      <c r="H252" s="42">
        <f t="shared" si="194"/>
        <v>0</v>
      </c>
      <c r="I252" s="42">
        <f t="shared" si="194"/>
        <v>0</v>
      </c>
      <c r="J252" s="42">
        <f t="shared" si="194"/>
        <v>0</v>
      </c>
      <c r="K252" s="42">
        <f t="shared" si="194"/>
        <v>0</v>
      </c>
      <c r="L252" s="42">
        <f t="shared" si="194"/>
        <v>0</v>
      </c>
      <c r="M252" s="42">
        <f t="shared" si="194"/>
        <v>0</v>
      </c>
      <c r="N252" s="42">
        <f t="shared" si="194"/>
        <v>0</v>
      </c>
      <c r="O252" s="42">
        <f t="shared" si="194"/>
        <v>0</v>
      </c>
      <c r="P252" s="42">
        <f t="shared" si="194"/>
        <v>0</v>
      </c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</row>
    <row r="253" outlineLevel="1">
      <c r="A253" s="124"/>
      <c r="B253" s="141" t="s">
        <v>56</v>
      </c>
      <c r="C253" s="125"/>
      <c r="D253" s="101"/>
      <c r="E253" s="42">
        <f>C253*(1+E254)</f>
        <v>0</v>
      </c>
      <c r="F253" s="42">
        <f t="shared" ref="F253:P253" si="195">E253*(1+F254)</f>
        <v>0</v>
      </c>
      <c r="G253" s="42">
        <f t="shared" si="195"/>
        <v>0</v>
      </c>
      <c r="H253" s="42">
        <f t="shared" si="195"/>
        <v>0</v>
      </c>
      <c r="I253" s="42">
        <f t="shared" si="195"/>
        <v>0</v>
      </c>
      <c r="J253" s="42">
        <f t="shared" si="195"/>
        <v>0</v>
      </c>
      <c r="K253" s="42">
        <f t="shared" si="195"/>
        <v>0</v>
      </c>
      <c r="L253" s="42">
        <f t="shared" si="195"/>
        <v>0</v>
      </c>
      <c r="M253" s="42">
        <f t="shared" si="195"/>
        <v>0</v>
      </c>
      <c r="N253" s="42">
        <f t="shared" si="195"/>
        <v>0</v>
      </c>
      <c r="O253" s="42">
        <f t="shared" si="195"/>
        <v>0</v>
      </c>
      <c r="P253" s="42">
        <f t="shared" si="195"/>
        <v>0</v>
      </c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</row>
    <row r="254" outlineLevel="1">
      <c r="A254" s="124"/>
      <c r="B254" s="141" t="s">
        <v>57</v>
      </c>
      <c r="C254" s="126">
        <v>0.0</v>
      </c>
      <c r="D254" s="101"/>
      <c r="E254" s="103">
        <v>0.0</v>
      </c>
      <c r="F254" s="103">
        <v>0.0</v>
      </c>
      <c r="G254" s="103">
        <v>0.0</v>
      </c>
      <c r="H254" s="103">
        <v>0.0</v>
      </c>
      <c r="I254" s="103">
        <v>0.0</v>
      </c>
      <c r="J254" s="103">
        <v>0.0</v>
      </c>
      <c r="K254" s="103">
        <v>0.0</v>
      </c>
      <c r="L254" s="103">
        <v>0.0</v>
      </c>
      <c r="M254" s="103">
        <v>0.0</v>
      </c>
      <c r="N254" s="103">
        <v>0.0</v>
      </c>
      <c r="O254" s="103">
        <v>0.0</v>
      </c>
      <c r="P254" s="103">
        <v>0.0</v>
      </c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</row>
    <row r="255" outlineLevel="1">
      <c r="A255" s="124"/>
      <c r="B255" s="109" t="s">
        <v>58</v>
      </c>
      <c r="C255" s="127">
        <v>0.345</v>
      </c>
      <c r="D255" s="101"/>
      <c r="E255" s="42">
        <f t="shared" ref="E255:P255" si="196">-$C$255*E131</f>
        <v>0</v>
      </c>
      <c r="F255" s="42">
        <f t="shared" si="196"/>
        <v>0</v>
      </c>
      <c r="G255" s="42">
        <f t="shared" si="196"/>
        <v>0</v>
      </c>
      <c r="H255" s="42">
        <f t="shared" si="196"/>
        <v>0</v>
      </c>
      <c r="I255" s="42">
        <f t="shared" si="196"/>
        <v>0</v>
      </c>
      <c r="J255" s="42">
        <f t="shared" si="196"/>
        <v>0</v>
      </c>
      <c r="K255" s="42">
        <f t="shared" si="196"/>
        <v>0</v>
      </c>
      <c r="L255" s="42">
        <f t="shared" si="196"/>
        <v>0</v>
      </c>
      <c r="M255" s="42">
        <f t="shared" si="196"/>
        <v>0</v>
      </c>
      <c r="N255" s="42">
        <f t="shared" si="196"/>
        <v>0</v>
      </c>
      <c r="O255" s="42">
        <f t="shared" si="196"/>
        <v>0</v>
      </c>
      <c r="P255" s="42">
        <f t="shared" si="196"/>
        <v>0</v>
      </c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</row>
    <row r="256" outlineLevel="1">
      <c r="A256" s="124"/>
      <c r="B256" s="109" t="s">
        <v>59</v>
      </c>
      <c r="C256" s="128"/>
      <c r="D256" s="101"/>
      <c r="E256" s="42">
        <f t="shared" ref="E256:P256" si="197">-E257*E132</f>
        <v>0</v>
      </c>
      <c r="F256" s="42">
        <f t="shared" si="197"/>
        <v>0</v>
      </c>
      <c r="G256" s="42">
        <f t="shared" si="197"/>
        <v>0</v>
      </c>
      <c r="H256" s="42">
        <f t="shared" si="197"/>
        <v>0</v>
      </c>
      <c r="I256" s="42">
        <f t="shared" si="197"/>
        <v>0</v>
      </c>
      <c r="J256" s="42">
        <f t="shared" si="197"/>
        <v>0</v>
      </c>
      <c r="K256" s="42">
        <f t="shared" si="197"/>
        <v>0</v>
      </c>
      <c r="L256" s="42">
        <f t="shared" si="197"/>
        <v>0</v>
      </c>
      <c r="M256" s="42">
        <f t="shared" si="197"/>
        <v>0</v>
      </c>
      <c r="N256" s="42">
        <f t="shared" si="197"/>
        <v>0</v>
      </c>
      <c r="O256" s="42">
        <f t="shared" si="197"/>
        <v>0</v>
      </c>
      <c r="P256" s="42">
        <f t="shared" si="197"/>
        <v>0</v>
      </c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</row>
    <row r="257" outlineLevel="1">
      <c r="A257" s="124"/>
      <c r="B257" s="109" t="s">
        <v>60</v>
      </c>
      <c r="C257" s="128"/>
      <c r="D257" s="101"/>
      <c r="E257" s="42">
        <f>C257*(1+E258)</f>
        <v>0</v>
      </c>
      <c r="F257" s="42">
        <f t="shared" ref="F257:P257" si="198">E257*(1+F258)</f>
        <v>0</v>
      </c>
      <c r="G257" s="42">
        <f t="shared" si="198"/>
        <v>0</v>
      </c>
      <c r="H257" s="42">
        <f t="shared" si="198"/>
        <v>0</v>
      </c>
      <c r="I257" s="42">
        <f t="shared" si="198"/>
        <v>0</v>
      </c>
      <c r="J257" s="42">
        <f t="shared" si="198"/>
        <v>0</v>
      </c>
      <c r="K257" s="42">
        <f t="shared" si="198"/>
        <v>0</v>
      </c>
      <c r="L257" s="42">
        <f t="shared" si="198"/>
        <v>0</v>
      </c>
      <c r="M257" s="42">
        <f t="shared" si="198"/>
        <v>0</v>
      </c>
      <c r="N257" s="42">
        <f t="shared" si="198"/>
        <v>0</v>
      </c>
      <c r="O257" s="42">
        <f t="shared" si="198"/>
        <v>0</v>
      </c>
      <c r="P257" s="42">
        <f t="shared" si="198"/>
        <v>0</v>
      </c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</row>
    <row r="258" outlineLevel="1">
      <c r="A258" s="124"/>
      <c r="B258" s="109" t="s">
        <v>61</v>
      </c>
      <c r="C258" s="129"/>
      <c r="D258" s="101"/>
      <c r="E258" s="103">
        <v>0.0</v>
      </c>
      <c r="F258" s="103">
        <v>0.0</v>
      </c>
      <c r="G258" s="103">
        <v>0.0</v>
      </c>
      <c r="H258" s="103">
        <v>0.0</v>
      </c>
      <c r="I258" s="103">
        <v>0.0</v>
      </c>
      <c r="J258" s="103">
        <v>0.0</v>
      </c>
      <c r="K258" s="103">
        <v>0.0</v>
      </c>
      <c r="L258" s="103">
        <v>0.0</v>
      </c>
      <c r="M258" s="103">
        <v>0.0</v>
      </c>
      <c r="N258" s="103">
        <v>0.0</v>
      </c>
      <c r="O258" s="103">
        <v>0.0</v>
      </c>
      <c r="P258" s="103">
        <v>0.0</v>
      </c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</row>
    <row r="259" outlineLevel="1">
      <c r="A259" s="120"/>
      <c r="B259" s="111"/>
      <c r="C259" s="121"/>
      <c r="D259" s="122"/>
      <c r="E259" s="98">
        <f t="shared" ref="E259:P259" si="199">E260+E263+E264</f>
        <v>0</v>
      </c>
      <c r="F259" s="98">
        <f t="shared" si="199"/>
        <v>0</v>
      </c>
      <c r="G259" s="98">
        <f t="shared" si="199"/>
        <v>0</v>
      </c>
      <c r="H259" s="98">
        <f t="shared" si="199"/>
        <v>0</v>
      </c>
      <c r="I259" s="98">
        <f t="shared" si="199"/>
        <v>0</v>
      </c>
      <c r="J259" s="98">
        <f t="shared" si="199"/>
        <v>0</v>
      </c>
      <c r="K259" s="98">
        <f t="shared" si="199"/>
        <v>0</v>
      </c>
      <c r="L259" s="98">
        <f t="shared" si="199"/>
        <v>0</v>
      </c>
      <c r="M259" s="98">
        <f t="shared" si="199"/>
        <v>0</v>
      </c>
      <c r="N259" s="98">
        <f t="shared" si="199"/>
        <v>0</v>
      </c>
      <c r="O259" s="98">
        <f t="shared" si="199"/>
        <v>0</v>
      </c>
      <c r="P259" s="98">
        <f t="shared" si="199"/>
        <v>0</v>
      </c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</row>
    <row r="260" outlineLevel="1">
      <c r="A260" s="124"/>
      <c r="B260" s="110" t="s">
        <v>55</v>
      </c>
      <c r="C260" s="125"/>
      <c r="D260" s="101"/>
      <c r="E260" s="42">
        <f t="shared" ref="E260:P260" si="200">-E261*E138</f>
        <v>0</v>
      </c>
      <c r="F260" s="42">
        <f t="shared" si="200"/>
        <v>0</v>
      </c>
      <c r="G260" s="42">
        <f t="shared" si="200"/>
        <v>0</v>
      </c>
      <c r="H260" s="42">
        <f t="shared" si="200"/>
        <v>0</v>
      </c>
      <c r="I260" s="42">
        <f t="shared" si="200"/>
        <v>0</v>
      </c>
      <c r="J260" s="42">
        <f t="shared" si="200"/>
        <v>0</v>
      </c>
      <c r="K260" s="42">
        <f t="shared" si="200"/>
        <v>0</v>
      </c>
      <c r="L260" s="42">
        <f t="shared" si="200"/>
        <v>0</v>
      </c>
      <c r="M260" s="42">
        <f t="shared" si="200"/>
        <v>0</v>
      </c>
      <c r="N260" s="42">
        <f t="shared" si="200"/>
        <v>0</v>
      </c>
      <c r="O260" s="42">
        <f t="shared" si="200"/>
        <v>0</v>
      </c>
      <c r="P260" s="42">
        <f t="shared" si="200"/>
        <v>0</v>
      </c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</row>
    <row r="261" outlineLevel="1">
      <c r="A261" s="124"/>
      <c r="B261" s="141" t="s">
        <v>56</v>
      </c>
      <c r="C261" s="125"/>
      <c r="D261" s="101"/>
      <c r="E261" s="42">
        <f>C261*(1+E262)</f>
        <v>0</v>
      </c>
      <c r="F261" s="42">
        <f t="shared" ref="F261:P261" si="201">E261*(1+F262)</f>
        <v>0</v>
      </c>
      <c r="G261" s="42">
        <f t="shared" si="201"/>
        <v>0</v>
      </c>
      <c r="H261" s="42">
        <f t="shared" si="201"/>
        <v>0</v>
      </c>
      <c r="I261" s="42">
        <f t="shared" si="201"/>
        <v>0</v>
      </c>
      <c r="J261" s="42">
        <f t="shared" si="201"/>
        <v>0</v>
      </c>
      <c r="K261" s="42">
        <f t="shared" si="201"/>
        <v>0</v>
      </c>
      <c r="L261" s="42">
        <f t="shared" si="201"/>
        <v>0</v>
      </c>
      <c r="M261" s="42">
        <f t="shared" si="201"/>
        <v>0</v>
      </c>
      <c r="N261" s="42">
        <f t="shared" si="201"/>
        <v>0</v>
      </c>
      <c r="O261" s="42">
        <f t="shared" si="201"/>
        <v>0</v>
      </c>
      <c r="P261" s="42">
        <f t="shared" si="201"/>
        <v>0</v>
      </c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</row>
    <row r="262" outlineLevel="1">
      <c r="A262" s="124"/>
      <c r="B262" s="141" t="s">
        <v>57</v>
      </c>
      <c r="C262" s="126">
        <v>0.0</v>
      </c>
      <c r="D262" s="101"/>
      <c r="E262" s="103">
        <v>0.0</v>
      </c>
      <c r="F262" s="103">
        <v>0.0</v>
      </c>
      <c r="G262" s="103">
        <v>0.0</v>
      </c>
      <c r="H262" s="103">
        <v>0.0</v>
      </c>
      <c r="I262" s="103">
        <v>0.0</v>
      </c>
      <c r="J262" s="103">
        <v>0.0</v>
      </c>
      <c r="K262" s="103">
        <v>0.0</v>
      </c>
      <c r="L262" s="103">
        <v>0.0</v>
      </c>
      <c r="M262" s="103">
        <v>0.0</v>
      </c>
      <c r="N262" s="103">
        <v>0.0</v>
      </c>
      <c r="O262" s="103">
        <v>0.0</v>
      </c>
      <c r="P262" s="103">
        <v>0.0</v>
      </c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</row>
    <row r="263" outlineLevel="1">
      <c r="A263" s="124"/>
      <c r="B263" s="109" t="s">
        <v>58</v>
      </c>
      <c r="C263" s="127">
        <v>0.245</v>
      </c>
      <c r="D263" s="101"/>
      <c r="E263" s="42">
        <f t="shared" ref="E263:P263" si="202">-$C$263*E137</f>
        <v>0</v>
      </c>
      <c r="F263" s="42">
        <f t="shared" si="202"/>
        <v>0</v>
      </c>
      <c r="G263" s="42">
        <f t="shared" si="202"/>
        <v>0</v>
      </c>
      <c r="H263" s="42">
        <f t="shared" si="202"/>
        <v>0</v>
      </c>
      <c r="I263" s="42">
        <f t="shared" si="202"/>
        <v>0</v>
      </c>
      <c r="J263" s="42">
        <f t="shared" si="202"/>
        <v>0</v>
      </c>
      <c r="K263" s="42">
        <f t="shared" si="202"/>
        <v>0</v>
      </c>
      <c r="L263" s="42">
        <f t="shared" si="202"/>
        <v>0</v>
      </c>
      <c r="M263" s="42">
        <f t="shared" si="202"/>
        <v>0</v>
      </c>
      <c r="N263" s="42">
        <f t="shared" si="202"/>
        <v>0</v>
      </c>
      <c r="O263" s="42">
        <f t="shared" si="202"/>
        <v>0</v>
      </c>
      <c r="P263" s="42">
        <f t="shared" si="202"/>
        <v>0</v>
      </c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</row>
    <row r="264" outlineLevel="1">
      <c r="A264" s="124"/>
      <c r="B264" s="109" t="s">
        <v>59</v>
      </c>
      <c r="C264" s="128"/>
      <c r="D264" s="101"/>
      <c r="E264" s="42">
        <f t="shared" ref="E264:P264" si="203">-E265*E138</f>
        <v>0</v>
      </c>
      <c r="F264" s="42">
        <f t="shared" si="203"/>
        <v>0</v>
      </c>
      <c r="G264" s="42">
        <f t="shared" si="203"/>
        <v>0</v>
      </c>
      <c r="H264" s="42">
        <f t="shared" si="203"/>
        <v>0</v>
      </c>
      <c r="I264" s="42">
        <f t="shared" si="203"/>
        <v>0</v>
      </c>
      <c r="J264" s="42">
        <f t="shared" si="203"/>
        <v>0</v>
      </c>
      <c r="K264" s="42">
        <f t="shared" si="203"/>
        <v>0</v>
      </c>
      <c r="L264" s="42">
        <f t="shared" si="203"/>
        <v>0</v>
      </c>
      <c r="M264" s="42">
        <f t="shared" si="203"/>
        <v>0</v>
      </c>
      <c r="N264" s="42">
        <f t="shared" si="203"/>
        <v>0</v>
      </c>
      <c r="O264" s="42">
        <f t="shared" si="203"/>
        <v>0</v>
      </c>
      <c r="P264" s="42">
        <f t="shared" si="203"/>
        <v>0</v>
      </c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</row>
    <row r="265" outlineLevel="1">
      <c r="A265" s="124"/>
      <c r="B265" s="109" t="s">
        <v>60</v>
      </c>
      <c r="C265" s="128"/>
      <c r="D265" s="101"/>
      <c r="E265" s="42">
        <f>C265*(1+E266)</f>
        <v>0</v>
      </c>
      <c r="F265" s="42">
        <f t="shared" ref="F265:P265" si="204">E265*(1+F266)</f>
        <v>0</v>
      </c>
      <c r="G265" s="42">
        <f t="shared" si="204"/>
        <v>0</v>
      </c>
      <c r="H265" s="42">
        <f t="shared" si="204"/>
        <v>0</v>
      </c>
      <c r="I265" s="42">
        <f t="shared" si="204"/>
        <v>0</v>
      </c>
      <c r="J265" s="42">
        <f t="shared" si="204"/>
        <v>0</v>
      </c>
      <c r="K265" s="42">
        <f t="shared" si="204"/>
        <v>0</v>
      </c>
      <c r="L265" s="42">
        <f t="shared" si="204"/>
        <v>0</v>
      </c>
      <c r="M265" s="42">
        <f t="shared" si="204"/>
        <v>0</v>
      </c>
      <c r="N265" s="42">
        <f t="shared" si="204"/>
        <v>0</v>
      </c>
      <c r="O265" s="42">
        <f t="shared" si="204"/>
        <v>0</v>
      </c>
      <c r="P265" s="42">
        <f t="shared" si="204"/>
        <v>0</v>
      </c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</row>
    <row r="266" outlineLevel="1">
      <c r="A266" s="124"/>
      <c r="B266" s="109" t="s">
        <v>61</v>
      </c>
      <c r="C266" s="129"/>
      <c r="D266" s="101"/>
      <c r="E266" s="103">
        <v>0.0</v>
      </c>
      <c r="F266" s="103">
        <v>0.0</v>
      </c>
      <c r="G266" s="103">
        <v>0.0</v>
      </c>
      <c r="H266" s="103">
        <v>0.0</v>
      </c>
      <c r="I266" s="103">
        <v>0.0</v>
      </c>
      <c r="J266" s="103">
        <v>0.0</v>
      </c>
      <c r="K266" s="103">
        <v>0.0</v>
      </c>
      <c r="L266" s="103">
        <v>0.0</v>
      </c>
      <c r="M266" s="103">
        <v>0.0</v>
      </c>
      <c r="N266" s="103">
        <v>0.0</v>
      </c>
      <c r="O266" s="103">
        <v>0.0</v>
      </c>
      <c r="P266" s="103">
        <v>0.0</v>
      </c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</row>
    <row r="267" outlineLevel="1">
      <c r="A267" s="120"/>
      <c r="B267" s="111"/>
      <c r="C267" s="121"/>
      <c r="D267" s="122"/>
      <c r="E267" s="98">
        <f t="shared" ref="E267:P267" si="205">E268+E271+E272</f>
        <v>0</v>
      </c>
      <c r="F267" s="98">
        <f t="shared" si="205"/>
        <v>0</v>
      </c>
      <c r="G267" s="98">
        <f t="shared" si="205"/>
        <v>0</v>
      </c>
      <c r="H267" s="98">
        <f t="shared" si="205"/>
        <v>0</v>
      </c>
      <c r="I267" s="98">
        <f t="shared" si="205"/>
        <v>0</v>
      </c>
      <c r="J267" s="98">
        <f t="shared" si="205"/>
        <v>0</v>
      </c>
      <c r="K267" s="98">
        <f t="shared" si="205"/>
        <v>0</v>
      </c>
      <c r="L267" s="98">
        <f t="shared" si="205"/>
        <v>0</v>
      </c>
      <c r="M267" s="98">
        <f t="shared" si="205"/>
        <v>0</v>
      </c>
      <c r="N267" s="98">
        <f t="shared" si="205"/>
        <v>0</v>
      </c>
      <c r="O267" s="98">
        <f t="shared" si="205"/>
        <v>0</v>
      </c>
      <c r="P267" s="98">
        <f t="shared" si="205"/>
        <v>0</v>
      </c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</row>
    <row r="268" outlineLevel="1">
      <c r="A268" s="124"/>
      <c r="B268" s="110" t="s">
        <v>55</v>
      </c>
      <c r="C268" s="125"/>
      <c r="D268" s="101"/>
      <c r="E268" s="42">
        <f t="shared" ref="E268:P268" si="206">-E269*E144</f>
        <v>0</v>
      </c>
      <c r="F268" s="42">
        <f t="shared" si="206"/>
        <v>0</v>
      </c>
      <c r="G268" s="42">
        <f t="shared" si="206"/>
        <v>0</v>
      </c>
      <c r="H268" s="42">
        <f t="shared" si="206"/>
        <v>0</v>
      </c>
      <c r="I268" s="42">
        <f t="shared" si="206"/>
        <v>0</v>
      </c>
      <c r="J268" s="42">
        <f t="shared" si="206"/>
        <v>0</v>
      </c>
      <c r="K268" s="42">
        <f t="shared" si="206"/>
        <v>0</v>
      </c>
      <c r="L268" s="42">
        <f t="shared" si="206"/>
        <v>0</v>
      </c>
      <c r="M268" s="42">
        <f t="shared" si="206"/>
        <v>0</v>
      </c>
      <c r="N268" s="42">
        <f t="shared" si="206"/>
        <v>0</v>
      </c>
      <c r="O268" s="42">
        <f t="shared" si="206"/>
        <v>0</v>
      </c>
      <c r="P268" s="42">
        <f t="shared" si="206"/>
        <v>0</v>
      </c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</row>
    <row r="269" outlineLevel="1">
      <c r="A269" s="124"/>
      <c r="B269" s="141" t="s">
        <v>56</v>
      </c>
      <c r="C269" s="125">
        <v>0.0</v>
      </c>
      <c r="D269" s="101"/>
      <c r="E269" s="42">
        <f>C269*(1+E270)</f>
        <v>0</v>
      </c>
      <c r="F269" s="42">
        <f t="shared" ref="F269:P269" si="207">E269*(1+F270)</f>
        <v>0</v>
      </c>
      <c r="G269" s="42">
        <f t="shared" si="207"/>
        <v>0</v>
      </c>
      <c r="H269" s="42">
        <f t="shared" si="207"/>
        <v>0</v>
      </c>
      <c r="I269" s="42">
        <f t="shared" si="207"/>
        <v>0</v>
      </c>
      <c r="J269" s="42">
        <f t="shared" si="207"/>
        <v>0</v>
      </c>
      <c r="K269" s="42">
        <f t="shared" si="207"/>
        <v>0</v>
      </c>
      <c r="L269" s="42">
        <f t="shared" si="207"/>
        <v>0</v>
      </c>
      <c r="M269" s="42">
        <f t="shared" si="207"/>
        <v>0</v>
      </c>
      <c r="N269" s="42">
        <f t="shared" si="207"/>
        <v>0</v>
      </c>
      <c r="O269" s="42">
        <f t="shared" si="207"/>
        <v>0</v>
      </c>
      <c r="P269" s="42">
        <f t="shared" si="207"/>
        <v>0</v>
      </c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</row>
    <row r="270" outlineLevel="1">
      <c r="A270" s="124"/>
      <c r="B270" s="141" t="s">
        <v>57</v>
      </c>
      <c r="C270" s="126">
        <v>0.0</v>
      </c>
      <c r="D270" s="101"/>
      <c r="E270" s="103">
        <v>0.0</v>
      </c>
      <c r="F270" s="103">
        <v>0.0</v>
      </c>
      <c r="G270" s="103">
        <v>0.0</v>
      </c>
      <c r="H270" s="103">
        <v>0.0</v>
      </c>
      <c r="I270" s="103">
        <v>0.0</v>
      </c>
      <c r="J270" s="103">
        <v>0.0</v>
      </c>
      <c r="K270" s="103">
        <v>0.0</v>
      </c>
      <c r="L270" s="103">
        <v>0.0</v>
      </c>
      <c r="M270" s="103">
        <v>0.0</v>
      </c>
      <c r="N270" s="103">
        <v>0.0</v>
      </c>
      <c r="O270" s="103">
        <v>0.0</v>
      </c>
      <c r="P270" s="103">
        <v>0.0</v>
      </c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</row>
    <row r="271" outlineLevel="1">
      <c r="A271" s="124"/>
      <c r="B271" s="109" t="s">
        <v>58</v>
      </c>
      <c r="C271" s="127">
        <v>0.245</v>
      </c>
      <c r="D271" s="101"/>
      <c r="E271" s="42">
        <f t="shared" ref="E271:P271" si="208">-$C$271*E143</f>
        <v>0</v>
      </c>
      <c r="F271" s="42">
        <f t="shared" si="208"/>
        <v>0</v>
      </c>
      <c r="G271" s="42">
        <f t="shared" si="208"/>
        <v>0</v>
      </c>
      <c r="H271" s="42">
        <f t="shared" si="208"/>
        <v>0</v>
      </c>
      <c r="I271" s="42">
        <f t="shared" si="208"/>
        <v>0</v>
      </c>
      <c r="J271" s="42">
        <f t="shared" si="208"/>
        <v>0</v>
      </c>
      <c r="K271" s="42">
        <f t="shared" si="208"/>
        <v>0</v>
      </c>
      <c r="L271" s="42">
        <f t="shared" si="208"/>
        <v>0</v>
      </c>
      <c r="M271" s="42">
        <f t="shared" si="208"/>
        <v>0</v>
      </c>
      <c r="N271" s="42">
        <f t="shared" si="208"/>
        <v>0</v>
      </c>
      <c r="O271" s="42">
        <f t="shared" si="208"/>
        <v>0</v>
      </c>
      <c r="P271" s="42">
        <f t="shared" si="208"/>
        <v>0</v>
      </c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</row>
    <row r="272" outlineLevel="1">
      <c r="A272" s="124"/>
      <c r="B272" s="109" t="s">
        <v>59</v>
      </c>
      <c r="C272" s="128"/>
      <c r="D272" s="101"/>
      <c r="E272" s="42">
        <f t="shared" ref="E272:P272" si="209">-E273*E144</f>
        <v>0</v>
      </c>
      <c r="F272" s="42">
        <f t="shared" si="209"/>
        <v>0</v>
      </c>
      <c r="G272" s="42">
        <f t="shared" si="209"/>
        <v>0</v>
      </c>
      <c r="H272" s="42">
        <f t="shared" si="209"/>
        <v>0</v>
      </c>
      <c r="I272" s="42">
        <f t="shared" si="209"/>
        <v>0</v>
      </c>
      <c r="J272" s="42">
        <f t="shared" si="209"/>
        <v>0</v>
      </c>
      <c r="K272" s="42">
        <f t="shared" si="209"/>
        <v>0</v>
      </c>
      <c r="L272" s="42">
        <f t="shared" si="209"/>
        <v>0</v>
      </c>
      <c r="M272" s="42">
        <f t="shared" si="209"/>
        <v>0</v>
      </c>
      <c r="N272" s="42">
        <f t="shared" si="209"/>
        <v>0</v>
      </c>
      <c r="O272" s="42">
        <f t="shared" si="209"/>
        <v>0</v>
      </c>
      <c r="P272" s="42">
        <f t="shared" si="209"/>
        <v>0</v>
      </c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</row>
    <row r="273" outlineLevel="1">
      <c r="A273" s="124"/>
      <c r="B273" s="109" t="s">
        <v>60</v>
      </c>
      <c r="C273" s="128"/>
      <c r="D273" s="101"/>
      <c r="E273" s="42">
        <f>C273*(1+E274)</f>
        <v>0</v>
      </c>
      <c r="F273" s="42">
        <f t="shared" ref="F273:P273" si="210">E273*(1+F274)</f>
        <v>0</v>
      </c>
      <c r="G273" s="42">
        <f t="shared" si="210"/>
        <v>0</v>
      </c>
      <c r="H273" s="42">
        <f t="shared" si="210"/>
        <v>0</v>
      </c>
      <c r="I273" s="42">
        <f t="shared" si="210"/>
        <v>0</v>
      </c>
      <c r="J273" s="42">
        <f t="shared" si="210"/>
        <v>0</v>
      </c>
      <c r="K273" s="42">
        <f t="shared" si="210"/>
        <v>0</v>
      </c>
      <c r="L273" s="42">
        <f t="shared" si="210"/>
        <v>0</v>
      </c>
      <c r="M273" s="42">
        <f t="shared" si="210"/>
        <v>0</v>
      </c>
      <c r="N273" s="42">
        <f t="shared" si="210"/>
        <v>0</v>
      </c>
      <c r="O273" s="42">
        <f t="shared" si="210"/>
        <v>0</v>
      </c>
      <c r="P273" s="42">
        <f t="shared" si="210"/>
        <v>0</v>
      </c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</row>
    <row r="274" outlineLevel="1">
      <c r="A274" s="124"/>
      <c r="B274" s="109" t="s">
        <v>61</v>
      </c>
      <c r="C274" s="129"/>
      <c r="D274" s="101"/>
      <c r="E274" s="103">
        <v>0.0</v>
      </c>
      <c r="F274" s="103">
        <v>0.0</v>
      </c>
      <c r="G274" s="103">
        <v>0.0</v>
      </c>
      <c r="H274" s="103">
        <v>0.0</v>
      </c>
      <c r="I274" s="103">
        <v>0.0</v>
      </c>
      <c r="J274" s="103">
        <v>0.0</v>
      </c>
      <c r="K274" s="103">
        <v>0.0</v>
      </c>
      <c r="L274" s="103">
        <v>0.0</v>
      </c>
      <c r="M274" s="103">
        <v>0.0</v>
      </c>
      <c r="N274" s="103">
        <v>0.0</v>
      </c>
      <c r="O274" s="103">
        <v>0.0</v>
      </c>
      <c r="P274" s="103">
        <v>0.0</v>
      </c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</row>
    <row r="275">
      <c r="A275" s="137"/>
      <c r="B275" s="111"/>
      <c r="C275" s="138"/>
      <c r="D275" s="139"/>
      <c r="E275" s="98">
        <f t="shared" ref="E275:P275" si="211">E276+E279+E280</f>
        <v>0</v>
      </c>
      <c r="F275" s="98">
        <f t="shared" si="211"/>
        <v>0</v>
      </c>
      <c r="G275" s="98">
        <f t="shared" si="211"/>
        <v>0</v>
      </c>
      <c r="H275" s="98">
        <f t="shared" si="211"/>
        <v>0</v>
      </c>
      <c r="I275" s="98">
        <f t="shared" si="211"/>
        <v>0</v>
      </c>
      <c r="J275" s="98">
        <f t="shared" si="211"/>
        <v>0</v>
      </c>
      <c r="K275" s="98">
        <f t="shared" si="211"/>
        <v>0</v>
      </c>
      <c r="L275" s="98">
        <f t="shared" si="211"/>
        <v>0</v>
      </c>
      <c r="M275" s="98">
        <f t="shared" si="211"/>
        <v>0</v>
      </c>
      <c r="N275" s="98">
        <f t="shared" si="211"/>
        <v>0</v>
      </c>
      <c r="O275" s="98">
        <f t="shared" si="211"/>
        <v>0</v>
      </c>
      <c r="P275" s="98">
        <f t="shared" si="211"/>
        <v>0</v>
      </c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</row>
    <row r="276" hidden="1">
      <c r="A276" s="124"/>
      <c r="B276" s="110"/>
      <c r="C276" s="125"/>
      <c r="D276" s="101"/>
      <c r="E276" s="42">
        <f t="shared" ref="E276:P276" si="212">-E277*E150</f>
        <v>0</v>
      </c>
      <c r="F276" s="42">
        <f t="shared" si="212"/>
        <v>0</v>
      </c>
      <c r="G276" s="42">
        <f t="shared" si="212"/>
        <v>0</v>
      </c>
      <c r="H276" s="42">
        <f t="shared" si="212"/>
        <v>0</v>
      </c>
      <c r="I276" s="42">
        <f t="shared" si="212"/>
        <v>0</v>
      </c>
      <c r="J276" s="42">
        <f t="shared" si="212"/>
        <v>0</v>
      </c>
      <c r="K276" s="42">
        <f t="shared" si="212"/>
        <v>0</v>
      </c>
      <c r="L276" s="42">
        <f t="shared" si="212"/>
        <v>0</v>
      </c>
      <c r="M276" s="42">
        <f t="shared" si="212"/>
        <v>0</v>
      </c>
      <c r="N276" s="42">
        <f t="shared" si="212"/>
        <v>0</v>
      </c>
      <c r="O276" s="42">
        <f t="shared" si="212"/>
        <v>0</v>
      </c>
      <c r="P276" s="42">
        <f t="shared" si="212"/>
        <v>0</v>
      </c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</row>
    <row r="277" hidden="1">
      <c r="A277" s="124"/>
      <c r="B277" s="141"/>
      <c r="C277" s="125">
        <v>590.0</v>
      </c>
      <c r="D277" s="101"/>
      <c r="E277" s="42">
        <f>C277*(1+E278)</f>
        <v>590</v>
      </c>
      <c r="F277" s="42">
        <f t="shared" ref="F277:P277" si="213">E277*(1+F278)</f>
        <v>590</v>
      </c>
      <c r="G277" s="42">
        <f t="shared" si="213"/>
        <v>590</v>
      </c>
      <c r="H277" s="42">
        <f t="shared" si="213"/>
        <v>590</v>
      </c>
      <c r="I277" s="42">
        <f t="shared" si="213"/>
        <v>590</v>
      </c>
      <c r="J277" s="42">
        <f t="shared" si="213"/>
        <v>590</v>
      </c>
      <c r="K277" s="42">
        <f t="shared" si="213"/>
        <v>590</v>
      </c>
      <c r="L277" s="42">
        <f t="shared" si="213"/>
        <v>590</v>
      </c>
      <c r="M277" s="42">
        <f t="shared" si="213"/>
        <v>590</v>
      </c>
      <c r="N277" s="42">
        <f t="shared" si="213"/>
        <v>590</v>
      </c>
      <c r="O277" s="42">
        <f t="shared" si="213"/>
        <v>590</v>
      </c>
      <c r="P277" s="42">
        <f t="shared" si="213"/>
        <v>590</v>
      </c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</row>
    <row r="278" hidden="1">
      <c r="A278" s="124"/>
      <c r="B278" s="141"/>
      <c r="C278" s="126">
        <v>0.0</v>
      </c>
      <c r="D278" s="101"/>
      <c r="E278" s="103">
        <v>0.0</v>
      </c>
      <c r="F278" s="103">
        <v>0.0</v>
      </c>
      <c r="G278" s="103">
        <v>0.0</v>
      </c>
      <c r="H278" s="103">
        <v>0.0</v>
      </c>
      <c r="I278" s="103">
        <v>0.0</v>
      </c>
      <c r="J278" s="103">
        <v>0.0</v>
      </c>
      <c r="K278" s="103">
        <v>0.0</v>
      </c>
      <c r="L278" s="103">
        <v>0.0</v>
      </c>
      <c r="M278" s="103">
        <v>0.0</v>
      </c>
      <c r="N278" s="103">
        <v>0.0</v>
      </c>
      <c r="O278" s="103">
        <v>0.0</v>
      </c>
      <c r="P278" s="103">
        <v>0.0</v>
      </c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</row>
    <row r="279" hidden="1">
      <c r="A279" s="124"/>
      <c r="B279" s="109"/>
      <c r="C279" s="127">
        <v>0.25</v>
      </c>
      <c r="D279" s="101"/>
      <c r="E279" s="42">
        <f t="shared" ref="E279:P279" si="214">-$C$279*E149</f>
        <v>0</v>
      </c>
      <c r="F279" s="42">
        <f t="shared" si="214"/>
        <v>0</v>
      </c>
      <c r="G279" s="42">
        <f t="shared" si="214"/>
        <v>0</v>
      </c>
      <c r="H279" s="42">
        <f t="shared" si="214"/>
        <v>0</v>
      </c>
      <c r="I279" s="42">
        <f t="shared" si="214"/>
        <v>0</v>
      </c>
      <c r="J279" s="42">
        <f t="shared" si="214"/>
        <v>0</v>
      </c>
      <c r="K279" s="42">
        <f t="shared" si="214"/>
        <v>0</v>
      </c>
      <c r="L279" s="42">
        <f t="shared" si="214"/>
        <v>0</v>
      </c>
      <c r="M279" s="42">
        <f t="shared" si="214"/>
        <v>0</v>
      </c>
      <c r="N279" s="42">
        <f t="shared" si="214"/>
        <v>0</v>
      </c>
      <c r="O279" s="42">
        <f t="shared" si="214"/>
        <v>0</v>
      </c>
      <c r="P279" s="42">
        <f t="shared" si="214"/>
        <v>0</v>
      </c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</row>
    <row r="280" hidden="1">
      <c r="A280" s="124"/>
      <c r="B280" s="109"/>
      <c r="C280" s="128"/>
      <c r="D280" s="101"/>
      <c r="E280" s="42">
        <f t="shared" ref="E280:P280" si="215">-E281*E150</f>
        <v>0</v>
      </c>
      <c r="F280" s="42">
        <f t="shared" si="215"/>
        <v>0</v>
      </c>
      <c r="G280" s="42">
        <f t="shared" si="215"/>
        <v>0</v>
      </c>
      <c r="H280" s="42">
        <f t="shared" si="215"/>
        <v>0</v>
      </c>
      <c r="I280" s="42">
        <f t="shared" si="215"/>
        <v>0</v>
      </c>
      <c r="J280" s="42">
        <f t="shared" si="215"/>
        <v>0</v>
      </c>
      <c r="K280" s="42">
        <f t="shared" si="215"/>
        <v>0</v>
      </c>
      <c r="L280" s="42">
        <f t="shared" si="215"/>
        <v>0</v>
      </c>
      <c r="M280" s="42">
        <f t="shared" si="215"/>
        <v>0</v>
      </c>
      <c r="N280" s="42">
        <f t="shared" si="215"/>
        <v>0</v>
      </c>
      <c r="O280" s="42">
        <f t="shared" si="215"/>
        <v>0</v>
      </c>
      <c r="P280" s="42">
        <f t="shared" si="215"/>
        <v>0</v>
      </c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</row>
    <row r="281" hidden="1">
      <c r="A281" s="124"/>
      <c r="B281" s="109"/>
      <c r="C281" s="128">
        <v>86.0</v>
      </c>
      <c r="D281" s="101"/>
      <c r="E281" s="42">
        <f>C281*(1+E282)</f>
        <v>86</v>
      </c>
      <c r="F281" s="42">
        <f t="shared" ref="F281:P281" si="216">E281*(1+F282)</f>
        <v>86</v>
      </c>
      <c r="G281" s="42">
        <f t="shared" si="216"/>
        <v>86</v>
      </c>
      <c r="H281" s="42">
        <f t="shared" si="216"/>
        <v>86</v>
      </c>
      <c r="I281" s="42">
        <f t="shared" si="216"/>
        <v>86</v>
      </c>
      <c r="J281" s="42">
        <f t="shared" si="216"/>
        <v>86</v>
      </c>
      <c r="K281" s="42">
        <f t="shared" si="216"/>
        <v>86</v>
      </c>
      <c r="L281" s="42">
        <f t="shared" si="216"/>
        <v>86</v>
      </c>
      <c r="M281" s="42">
        <f t="shared" si="216"/>
        <v>86</v>
      </c>
      <c r="N281" s="42">
        <f t="shared" si="216"/>
        <v>86</v>
      </c>
      <c r="O281" s="42">
        <f t="shared" si="216"/>
        <v>86</v>
      </c>
      <c r="P281" s="42">
        <f t="shared" si="216"/>
        <v>86</v>
      </c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</row>
    <row r="282" hidden="1">
      <c r="A282" s="124"/>
      <c r="B282" s="109"/>
      <c r="C282" s="129"/>
      <c r="D282" s="101"/>
      <c r="E282" s="103">
        <v>0.0</v>
      </c>
      <c r="F282" s="103">
        <v>0.0</v>
      </c>
      <c r="G282" s="103">
        <v>0.0</v>
      </c>
      <c r="H282" s="103">
        <v>0.0</v>
      </c>
      <c r="I282" s="103">
        <v>0.0</v>
      </c>
      <c r="J282" s="103">
        <v>0.0</v>
      </c>
      <c r="K282" s="103">
        <v>0.0</v>
      </c>
      <c r="L282" s="103">
        <v>0.0</v>
      </c>
      <c r="M282" s="103">
        <v>0.0</v>
      </c>
      <c r="N282" s="103">
        <v>0.0</v>
      </c>
      <c r="O282" s="103">
        <v>0.0</v>
      </c>
      <c r="P282" s="103">
        <v>0.0</v>
      </c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</row>
    <row r="283" hidden="1">
      <c r="A283" s="130"/>
      <c r="B283" s="142"/>
      <c r="C283" s="131"/>
      <c r="D283" s="132">
        <f>SUM(E283:P283)</f>
        <v>0</v>
      </c>
      <c r="E283" s="133">
        <f t="shared" ref="E283:P283" si="217">E149+E275</f>
        <v>0</v>
      </c>
      <c r="F283" s="133">
        <f t="shared" si="217"/>
        <v>0</v>
      </c>
      <c r="G283" s="133">
        <f t="shared" si="217"/>
        <v>0</v>
      </c>
      <c r="H283" s="133">
        <f t="shared" si="217"/>
        <v>0</v>
      </c>
      <c r="I283" s="133">
        <f t="shared" si="217"/>
        <v>0</v>
      </c>
      <c r="J283" s="133">
        <f t="shared" si="217"/>
        <v>0</v>
      </c>
      <c r="K283" s="133">
        <f t="shared" si="217"/>
        <v>0</v>
      </c>
      <c r="L283" s="133">
        <f t="shared" si="217"/>
        <v>0</v>
      </c>
      <c r="M283" s="133">
        <f t="shared" si="217"/>
        <v>0</v>
      </c>
      <c r="N283" s="133">
        <f t="shared" si="217"/>
        <v>0</v>
      </c>
      <c r="O283" s="133">
        <f t="shared" si="217"/>
        <v>0</v>
      </c>
      <c r="P283" s="133">
        <f t="shared" si="217"/>
        <v>0</v>
      </c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</row>
    <row r="284" hidden="1">
      <c r="A284" s="130"/>
      <c r="B284" s="142"/>
      <c r="C284" s="131"/>
      <c r="D284" s="135"/>
      <c r="E284" s="136">
        <f t="shared" ref="E284:P284" si="218">IFERROR(E283/E149,0)</f>
        <v>0</v>
      </c>
      <c r="F284" s="136">
        <f t="shared" si="218"/>
        <v>0</v>
      </c>
      <c r="G284" s="136">
        <f t="shared" si="218"/>
        <v>0</v>
      </c>
      <c r="H284" s="136">
        <f t="shared" si="218"/>
        <v>0</v>
      </c>
      <c r="I284" s="136">
        <f t="shared" si="218"/>
        <v>0</v>
      </c>
      <c r="J284" s="136">
        <f t="shared" si="218"/>
        <v>0</v>
      </c>
      <c r="K284" s="136">
        <f t="shared" si="218"/>
        <v>0</v>
      </c>
      <c r="L284" s="136">
        <f t="shared" si="218"/>
        <v>0</v>
      </c>
      <c r="M284" s="136">
        <f t="shared" si="218"/>
        <v>0</v>
      </c>
      <c r="N284" s="136">
        <f t="shared" si="218"/>
        <v>0</v>
      </c>
      <c r="O284" s="136">
        <f t="shared" si="218"/>
        <v>0</v>
      </c>
      <c r="P284" s="136">
        <f t="shared" si="218"/>
        <v>0</v>
      </c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</row>
    <row r="285" collapsed="1">
      <c r="A285" s="137"/>
      <c r="B285" s="111"/>
      <c r="C285" s="138"/>
      <c r="D285" s="139"/>
      <c r="E285" s="98">
        <f t="shared" ref="E285:P285" si="219">E286+E289+E290</f>
        <v>0</v>
      </c>
      <c r="F285" s="98">
        <f t="shared" si="219"/>
        <v>0</v>
      </c>
      <c r="G285" s="98">
        <f t="shared" si="219"/>
        <v>0</v>
      </c>
      <c r="H285" s="98">
        <f t="shared" si="219"/>
        <v>0</v>
      </c>
      <c r="I285" s="98">
        <f t="shared" si="219"/>
        <v>0</v>
      </c>
      <c r="J285" s="98">
        <f t="shared" si="219"/>
        <v>0</v>
      </c>
      <c r="K285" s="98">
        <f t="shared" si="219"/>
        <v>0</v>
      </c>
      <c r="L285" s="98">
        <f t="shared" si="219"/>
        <v>0</v>
      </c>
      <c r="M285" s="98">
        <f t="shared" si="219"/>
        <v>0</v>
      </c>
      <c r="N285" s="98">
        <f t="shared" si="219"/>
        <v>0</v>
      </c>
      <c r="O285" s="98">
        <f t="shared" si="219"/>
        <v>0</v>
      </c>
      <c r="P285" s="98">
        <f t="shared" si="219"/>
        <v>0</v>
      </c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</row>
    <row r="286" hidden="1" outlineLevel="1">
      <c r="A286" s="124"/>
      <c r="B286" s="110" t="s">
        <v>55</v>
      </c>
      <c r="C286" s="125"/>
      <c r="D286" s="101"/>
      <c r="E286" s="42">
        <f t="shared" ref="E286:P286" si="220">-E287*E156</f>
        <v>0</v>
      </c>
      <c r="F286" s="42">
        <f t="shared" si="220"/>
        <v>0</v>
      </c>
      <c r="G286" s="42">
        <f t="shared" si="220"/>
        <v>0</v>
      </c>
      <c r="H286" s="42">
        <f t="shared" si="220"/>
        <v>0</v>
      </c>
      <c r="I286" s="42">
        <f t="shared" si="220"/>
        <v>0</v>
      </c>
      <c r="J286" s="42">
        <f t="shared" si="220"/>
        <v>0</v>
      </c>
      <c r="K286" s="42">
        <f t="shared" si="220"/>
        <v>0</v>
      </c>
      <c r="L286" s="42">
        <f t="shared" si="220"/>
        <v>0</v>
      </c>
      <c r="M286" s="42">
        <f t="shared" si="220"/>
        <v>0</v>
      </c>
      <c r="N286" s="42">
        <f t="shared" si="220"/>
        <v>0</v>
      </c>
      <c r="O286" s="42">
        <f t="shared" si="220"/>
        <v>0</v>
      </c>
      <c r="P286" s="42">
        <f t="shared" si="220"/>
        <v>0</v>
      </c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</row>
    <row r="287" hidden="1" outlineLevel="1">
      <c r="A287" s="124"/>
      <c r="B287" s="141" t="s">
        <v>56</v>
      </c>
      <c r="C287" s="125"/>
      <c r="D287" s="101"/>
      <c r="E287" s="42">
        <f>C287*(1+E288)</f>
        <v>0</v>
      </c>
      <c r="F287" s="42">
        <f t="shared" ref="F287:P287" si="221">E287*(1+F288)</f>
        <v>0</v>
      </c>
      <c r="G287" s="42">
        <f t="shared" si="221"/>
        <v>0</v>
      </c>
      <c r="H287" s="42">
        <f t="shared" si="221"/>
        <v>0</v>
      </c>
      <c r="I287" s="42">
        <f t="shared" si="221"/>
        <v>0</v>
      </c>
      <c r="J287" s="42">
        <f t="shared" si="221"/>
        <v>0</v>
      </c>
      <c r="K287" s="42">
        <f t="shared" si="221"/>
        <v>0</v>
      </c>
      <c r="L287" s="42">
        <f t="shared" si="221"/>
        <v>0</v>
      </c>
      <c r="M287" s="42">
        <f t="shared" si="221"/>
        <v>0</v>
      </c>
      <c r="N287" s="42">
        <f t="shared" si="221"/>
        <v>0</v>
      </c>
      <c r="O287" s="42">
        <f t="shared" si="221"/>
        <v>0</v>
      </c>
      <c r="P287" s="42">
        <f t="shared" si="221"/>
        <v>0</v>
      </c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</row>
    <row r="288" hidden="1" outlineLevel="1">
      <c r="A288" s="124"/>
      <c r="B288" s="141" t="s">
        <v>57</v>
      </c>
      <c r="C288" s="126">
        <v>0.0</v>
      </c>
      <c r="D288" s="101"/>
      <c r="E288" s="103">
        <v>0.0</v>
      </c>
      <c r="F288" s="103">
        <v>0.0</v>
      </c>
      <c r="G288" s="103">
        <v>0.0</v>
      </c>
      <c r="H288" s="103">
        <v>0.0</v>
      </c>
      <c r="I288" s="103">
        <v>0.0</v>
      </c>
      <c r="J288" s="103">
        <v>0.0</v>
      </c>
      <c r="K288" s="103">
        <v>0.0</v>
      </c>
      <c r="L288" s="103">
        <v>0.0</v>
      </c>
      <c r="M288" s="103">
        <v>0.0</v>
      </c>
      <c r="N288" s="103">
        <v>0.0</v>
      </c>
      <c r="O288" s="103">
        <v>0.0</v>
      </c>
      <c r="P288" s="103">
        <v>0.0</v>
      </c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</row>
    <row r="289" hidden="1" outlineLevel="1">
      <c r="A289" s="124"/>
      <c r="B289" s="109" t="s">
        <v>58</v>
      </c>
      <c r="C289" s="127">
        <v>0.25</v>
      </c>
      <c r="D289" s="101"/>
      <c r="E289" s="42">
        <f t="shared" ref="E289:P289" si="222">-$C$289*E155</f>
        <v>0</v>
      </c>
      <c r="F289" s="42">
        <f t="shared" si="222"/>
        <v>0</v>
      </c>
      <c r="G289" s="42">
        <f t="shared" si="222"/>
        <v>0</v>
      </c>
      <c r="H289" s="42">
        <f t="shared" si="222"/>
        <v>0</v>
      </c>
      <c r="I289" s="42">
        <f t="shared" si="222"/>
        <v>0</v>
      </c>
      <c r="J289" s="42">
        <f t="shared" si="222"/>
        <v>0</v>
      </c>
      <c r="K289" s="42">
        <f t="shared" si="222"/>
        <v>0</v>
      </c>
      <c r="L289" s="42">
        <f t="shared" si="222"/>
        <v>0</v>
      </c>
      <c r="M289" s="42">
        <f t="shared" si="222"/>
        <v>0</v>
      </c>
      <c r="N289" s="42">
        <f t="shared" si="222"/>
        <v>0</v>
      </c>
      <c r="O289" s="42">
        <f t="shared" si="222"/>
        <v>0</v>
      </c>
      <c r="P289" s="42">
        <f t="shared" si="222"/>
        <v>0</v>
      </c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</row>
    <row r="290" hidden="1" outlineLevel="1">
      <c r="A290" s="124"/>
      <c r="B290" s="109" t="s">
        <v>59</v>
      </c>
      <c r="C290" s="128"/>
      <c r="D290" s="101"/>
      <c r="E290" s="42">
        <f t="shared" ref="E290:P290" si="223">-E291*E156</f>
        <v>0</v>
      </c>
      <c r="F290" s="42">
        <f t="shared" si="223"/>
        <v>0</v>
      </c>
      <c r="G290" s="42">
        <f t="shared" si="223"/>
        <v>0</v>
      </c>
      <c r="H290" s="42">
        <f t="shared" si="223"/>
        <v>0</v>
      </c>
      <c r="I290" s="42">
        <f t="shared" si="223"/>
        <v>0</v>
      </c>
      <c r="J290" s="42">
        <f t="shared" si="223"/>
        <v>0</v>
      </c>
      <c r="K290" s="42">
        <f t="shared" si="223"/>
        <v>0</v>
      </c>
      <c r="L290" s="42">
        <f t="shared" si="223"/>
        <v>0</v>
      </c>
      <c r="M290" s="42">
        <f t="shared" si="223"/>
        <v>0</v>
      </c>
      <c r="N290" s="42">
        <f t="shared" si="223"/>
        <v>0</v>
      </c>
      <c r="O290" s="42">
        <f t="shared" si="223"/>
        <v>0</v>
      </c>
      <c r="P290" s="42">
        <f t="shared" si="223"/>
        <v>0</v>
      </c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</row>
    <row r="291" hidden="1" outlineLevel="1">
      <c r="A291" s="124"/>
      <c r="B291" s="109" t="s">
        <v>60</v>
      </c>
      <c r="C291" s="128">
        <v>105.0</v>
      </c>
      <c r="D291" s="101"/>
      <c r="E291" s="42">
        <f>C291*(1+E292)</f>
        <v>105</v>
      </c>
      <c r="F291" s="42">
        <f t="shared" ref="F291:P291" si="224">E291*(1+F292)</f>
        <v>105</v>
      </c>
      <c r="G291" s="42">
        <f t="shared" si="224"/>
        <v>105</v>
      </c>
      <c r="H291" s="42">
        <f t="shared" si="224"/>
        <v>105</v>
      </c>
      <c r="I291" s="42">
        <f t="shared" si="224"/>
        <v>105</v>
      </c>
      <c r="J291" s="42">
        <f t="shared" si="224"/>
        <v>105</v>
      </c>
      <c r="K291" s="42">
        <f t="shared" si="224"/>
        <v>105</v>
      </c>
      <c r="L291" s="42">
        <f t="shared" si="224"/>
        <v>105</v>
      </c>
      <c r="M291" s="42">
        <f t="shared" si="224"/>
        <v>105</v>
      </c>
      <c r="N291" s="42">
        <f t="shared" si="224"/>
        <v>105</v>
      </c>
      <c r="O291" s="42">
        <f t="shared" si="224"/>
        <v>105</v>
      </c>
      <c r="P291" s="42">
        <f t="shared" si="224"/>
        <v>105</v>
      </c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</row>
    <row r="292" hidden="1" outlineLevel="1">
      <c r="A292" s="124"/>
      <c r="B292" s="109" t="s">
        <v>61</v>
      </c>
      <c r="C292" s="129"/>
      <c r="D292" s="101"/>
      <c r="E292" s="103">
        <v>0.0</v>
      </c>
      <c r="F292" s="103">
        <v>0.0</v>
      </c>
      <c r="G292" s="103">
        <v>0.0</v>
      </c>
      <c r="H292" s="103">
        <v>0.0</v>
      </c>
      <c r="I292" s="103">
        <v>0.0</v>
      </c>
      <c r="J292" s="103">
        <v>0.0</v>
      </c>
      <c r="K292" s="103">
        <v>0.0</v>
      </c>
      <c r="L292" s="103">
        <v>0.0</v>
      </c>
      <c r="M292" s="103">
        <v>0.0</v>
      </c>
      <c r="N292" s="103">
        <v>0.0</v>
      </c>
      <c r="O292" s="103">
        <v>0.0</v>
      </c>
      <c r="P292" s="103">
        <v>0.0</v>
      </c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</row>
    <row r="293" hidden="1" outlineLevel="1">
      <c r="A293" s="130"/>
      <c r="B293" s="142" t="s">
        <v>62</v>
      </c>
      <c r="C293" s="131"/>
      <c r="D293" s="132">
        <f>SUM(E293:P293)</f>
        <v>0</v>
      </c>
      <c r="E293" s="133">
        <f t="shared" ref="E293:P293" si="225">E155+E285</f>
        <v>0</v>
      </c>
      <c r="F293" s="133">
        <f t="shared" si="225"/>
        <v>0</v>
      </c>
      <c r="G293" s="133">
        <f t="shared" si="225"/>
        <v>0</v>
      </c>
      <c r="H293" s="133">
        <f t="shared" si="225"/>
        <v>0</v>
      </c>
      <c r="I293" s="133">
        <f t="shared" si="225"/>
        <v>0</v>
      </c>
      <c r="J293" s="133">
        <f t="shared" si="225"/>
        <v>0</v>
      </c>
      <c r="K293" s="133">
        <f t="shared" si="225"/>
        <v>0</v>
      </c>
      <c r="L293" s="133">
        <f t="shared" si="225"/>
        <v>0</v>
      </c>
      <c r="M293" s="133">
        <f t="shared" si="225"/>
        <v>0</v>
      </c>
      <c r="N293" s="133">
        <f t="shared" si="225"/>
        <v>0</v>
      </c>
      <c r="O293" s="133">
        <f t="shared" si="225"/>
        <v>0</v>
      </c>
      <c r="P293" s="133">
        <f t="shared" si="225"/>
        <v>0</v>
      </c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</row>
    <row r="294" hidden="1" outlineLevel="1">
      <c r="A294" s="130"/>
      <c r="B294" s="142" t="s">
        <v>63</v>
      </c>
      <c r="C294" s="131"/>
      <c r="D294" s="135"/>
      <c r="E294" s="136">
        <f t="shared" ref="E294:P294" si="226">IFERROR(E293/E155,0)</f>
        <v>0</v>
      </c>
      <c r="F294" s="136">
        <f t="shared" si="226"/>
        <v>0</v>
      </c>
      <c r="G294" s="136">
        <f t="shared" si="226"/>
        <v>0</v>
      </c>
      <c r="H294" s="136">
        <f t="shared" si="226"/>
        <v>0</v>
      </c>
      <c r="I294" s="136">
        <f t="shared" si="226"/>
        <v>0</v>
      </c>
      <c r="J294" s="136">
        <f t="shared" si="226"/>
        <v>0</v>
      </c>
      <c r="K294" s="136">
        <f t="shared" si="226"/>
        <v>0</v>
      </c>
      <c r="L294" s="136">
        <f t="shared" si="226"/>
        <v>0</v>
      </c>
      <c r="M294" s="136">
        <f t="shared" si="226"/>
        <v>0</v>
      </c>
      <c r="N294" s="136">
        <f t="shared" si="226"/>
        <v>0</v>
      </c>
      <c r="O294" s="136">
        <f t="shared" si="226"/>
        <v>0</v>
      </c>
      <c r="P294" s="136">
        <f t="shared" si="226"/>
        <v>0</v>
      </c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</row>
    <row r="295">
      <c r="A295" s="145"/>
      <c r="B295" s="146"/>
      <c r="C295" s="147"/>
      <c r="D295" s="148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</row>
    <row r="296">
      <c r="A296" s="7"/>
      <c r="B296" s="150" t="s">
        <v>66</v>
      </c>
      <c r="C296" s="66"/>
      <c r="D296" s="151">
        <f>SUM(E296:P296)</f>
        <v>116408408</v>
      </c>
      <c r="E296" s="68">
        <f t="shared" ref="E296:P296" si="227">E65+E161</f>
        <v>6391998</v>
      </c>
      <c r="F296" s="68">
        <f t="shared" si="227"/>
        <v>3486850</v>
      </c>
      <c r="G296" s="68">
        <f t="shared" si="227"/>
        <v>9007670</v>
      </c>
      <c r="H296" s="68">
        <f t="shared" si="227"/>
        <v>4808490</v>
      </c>
      <c r="I296" s="68">
        <f t="shared" si="227"/>
        <v>11673550</v>
      </c>
      <c r="J296" s="68">
        <f t="shared" si="227"/>
        <v>6592550</v>
      </c>
      <c r="K296" s="68">
        <f t="shared" si="227"/>
        <v>14471550</v>
      </c>
      <c r="L296" s="68">
        <f t="shared" si="227"/>
        <v>8310550</v>
      </c>
      <c r="M296" s="68">
        <f t="shared" si="227"/>
        <v>16200850</v>
      </c>
      <c r="N296" s="68">
        <f t="shared" si="227"/>
        <v>8971150</v>
      </c>
      <c r="O296" s="68">
        <f t="shared" si="227"/>
        <v>16861450</v>
      </c>
      <c r="P296" s="68">
        <f t="shared" si="227"/>
        <v>9631750</v>
      </c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</row>
    <row r="297">
      <c r="A297" s="152"/>
      <c r="B297" s="153" t="s">
        <v>67</v>
      </c>
      <c r="C297" s="153"/>
      <c r="D297" s="101"/>
      <c r="E297" s="154">
        <f t="shared" ref="E297:P297" si="228">IFERROR(E296/E$65,0)</f>
        <v>0.5516144566</v>
      </c>
      <c r="F297" s="154">
        <f t="shared" si="228"/>
        <v>0.4453192848</v>
      </c>
      <c r="G297" s="154">
        <f t="shared" si="228"/>
        <v>0.5462504548</v>
      </c>
      <c r="H297" s="154">
        <f t="shared" si="228"/>
        <v>0.4473013953</v>
      </c>
      <c r="I297" s="154">
        <f t="shared" si="228"/>
        <v>0.5411937877</v>
      </c>
      <c r="J297" s="154">
        <f t="shared" si="228"/>
        <v>0.450003413</v>
      </c>
      <c r="K297" s="154">
        <f t="shared" si="228"/>
        <v>0.5373765317</v>
      </c>
      <c r="L297" s="154">
        <f t="shared" si="228"/>
        <v>0.4514149919</v>
      </c>
      <c r="M297" s="154">
        <f t="shared" si="228"/>
        <v>0.5345051138</v>
      </c>
      <c r="N297" s="154">
        <f t="shared" si="228"/>
        <v>0.4528596668</v>
      </c>
      <c r="O297" s="154">
        <f t="shared" si="228"/>
        <v>0.531739199</v>
      </c>
      <c r="P297" s="154">
        <f t="shared" si="228"/>
        <v>0.4541136256</v>
      </c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</row>
    <row r="298">
      <c r="A298" s="124"/>
      <c r="B298" s="109"/>
      <c r="C298" s="156"/>
      <c r="D298" s="101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</row>
    <row r="299">
      <c r="A299" s="116"/>
      <c r="B299" s="116" t="s">
        <v>68</v>
      </c>
      <c r="C299" s="117"/>
      <c r="D299" s="95">
        <f>SUM(E299:P299)</f>
        <v>-194748.6621</v>
      </c>
      <c r="E299" s="118">
        <f t="shared" ref="E299:P299" si="229">SUM(E300:E304)</f>
        <v>2232.164335</v>
      </c>
      <c r="F299" s="118">
        <f t="shared" si="229"/>
        <v>-1701.41749</v>
      </c>
      <c r="G299" s="118">
        <f t="shared" si="229"/>
        <v>-5240.609072</v>
      </c>
      <c r="H299" s="118">
        <f t="shared" si="229"/>
        <v>-8779.800653</v>
      </c>
      <c r="I299" s="118">
        <f t="shared" si="229"/>
        <v>-12877.8632</v>
      </c>
      <c r="J299" s="118">
        <f t="shared" si="229"/>
        <v>-16836.20801</v>
      </c>
      <c r="K299" s="118">
        <f t="shared" si="229"/>
        <v>-20794.55282</v>
      </c>
      <c r="L299" s="118">
        <f t="shared" si="229"/>
        <v>-24752.89762</v>
      </c>
      <c r="M299" s="118">
        <f t="shared" si="229"/>
        <v>-25451.48633</v>
      </c>
      <c r="N299" s="118">
        <f t="shared" si="229"/>
        <v>-26150.07504</v>
      </c>
      <c r="O299" s="118">
        <f t="shared" si="229"/>
        <v>-26848.66375</v>
      </c>
      <c r="P299" s="118">
        <f t="shared" si="229"/>
        <v>-27547.25246</v>
      </c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</row>
    <row r="300" outlineLevel="1">
      <c r="A300" s="99"/>
      <c r="B300" s="110" t="s">
        <v>69</v>
      </c>
      <c r="C300" s="157"/>
      <c r="D300" s="101"/>
      <c r="E300" s="102">
        <f t="shared" ref="E300:P300" si="230">-E301*30*E3</f>
        <v>-13768.05566</v>
      </c>
      <c r="F300" s="102">
        <f t="shared" si="230"/>
        <v>-17701.63749</v>
      </c>
      <c r="G300" s="102">
        <f t="shared" si="230"/>
        <v>-21240.82907</v>
      </c>
      <c r="H300" s="102">
        <f t="shared" si="230"/>
        <v>-24780.02065</v>
      </c>
      <c r="I300" s="102">
        <f t="shared" si="230"/>
        <v>-28878.0832</v>
      </c>
      <c r="J300" s="102">
        <f t="shared" si="230"/>
        <v>-32836.42801</v>
      </c>
      <c r="K300" s="102">
        <f t="shared" si="230"/>
        <v>-36794.77282</v>
      </c>
      <c r="L300" s="102">
        <f t="shared" si="230"/>
        <v>-40753.11762</v>
      </c>
      <c r="M300" s="102">
        <f t="shared" si="230"/>
        <v>-41451.70633</v>
      </c>
      <c r="N300" s="102">
        <f t="shared" si="230"/>
        <v>-42150.29504</v>
      </c>
      <c r="O300" s="102">
        <f t="shared" si="230"/>
        <v>-42848.88375</v>
      </c>
      <c r="P300" s="102">
        <f t="shared" si="230"/>
        <v>-43547.47246</v>
      </c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</row>
    <row r="301" outlineLevel="1">
      <c r="A301" s="99"/>
      <c r="B301" s="109" t="s">
        <v>70</v>
      </c>
      <c r="C301" s="125">
        <v>0.22</v>
      </c>
      <c r="D301" s="101"/>
      <c r="E301" s="158">
        <f>C301*(1+E302)</f>
        <v>0.22</v>
      </c>
      <c r="F301" s="158">
        <f t="shared" ref="F301:P301" si="231">E301*(1+F302)</f>
        <v>0.22</v>
      </c>
      <c r="G301" s="158">
        <f t="shared" si="231"/>
        <v>0.22</v>
      </c>
      <c r="H301" s="158">
        <f t="shared" si="231"/>
        <v>0.22</v>
      </c>
      <c r="I301" s="158">
        <f t="shared" si="231"/>
        <v>0.22</v>
      </c>
      <c r="J301" s="158">
        <f t="shared" si="231"/>
        <v>0.22</v>
      </c>
      <c r="K301" s="158">
        <f t="shared" si="231"/>
        <v>0.22</v>
      </c>
      <c r="L301" s="158">
        <f t="shared" si="231"/>
        <v>0.22</v>
      </c>
      <c r="M301" s="158">
        <f t="shared" si="231"/>
        <v>0.22</v>
      </c>
      <c r="N301" s="158">
        <f t="shared" si="231"/>
        <v>0.22</v>
      </c>
      <c r="O301" s="158">
        <f t="shared" si="231"/>
        <v>0.22</v>
      </c>
      <c r="P301" s="158">
        <f t="shared" si="231"/>
        <v>0.22</v>
      </c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</row>
    <row r="302" outlineLevel="1">
      <c r="A302" s="99"/>
      <c r="B302" s="109" t="s">
        <v>71</v>
      </c>
      <c r="C302" s="157"/>
      <c r="D302" s="101"/>
      <c r="E302" s="103">
        <v>0.0</v>
      </c>
      <c r="F302" s="103">
        <v>0.0</v>
      </c>
      <c r="G302" s="103">
        <v>0.0</v>
      </c>
      <c r="H302" s="103">
        <v>0.0</v>
      </c>
      <c r="I302" s="106">
        <v>0.0</v>
      </c>
      <c r="J302" s="103">
        <v>0.0</v>
      </c>
      <c r="K302" s="103">
        <v>0.0</v>
      </c>
      <c r="L302" s="103">
        <v>0.0</v>
      </c>
      <c r="M302" s="103">
        <v>0.0</v>
      </c>
      <c r="N302" s="103">
        <v>0.0</v>
      </c>
      <c r="O302" s="103">
        <v>0.0</v>
      </c>
      <c r="P302" s="103">
        <v>0.0</v>
      </c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</row>
    <row r="303" outlineLevel="1">
      <c r="A303" s="99"/>
      <c r="B303" s="109" t="s">
        <v>72</v>
      </c>
      <c r="C303" s="157">
        <v>16000.0</v>
      </c>
      <c r="D303" s="101"/>
      <c r="E303" s="102">
        <v>16000.0</v>
      </c>
      <c r="F303" s="102">
        <v>16000.0</v>
      </c>
      <c r="G303" s="102">
        <v>16000.0</v>
      </c>
      <c r="H303" s="102">
        <v>16000.0</v>
      </c>
      <c r="I303" s="102">
        <v>16000.0</v>
      </c>
      <c r="J303" s="102">
        <v>16000.0</v>
      </c>
      <c r="K303" s="102">
        <v>16000.0</v>
      </c>
      <c r="L303" s="102">
        <v>16000.0</v>
      </c>
      <c r="M303" s="102">
        <v>16000.0</v>
      </c>
      <c r="N303" s="102">
        <v>16000.0</v>
      </c>
      <c r="O303" s="102">
        <v>16000.0</v>
      </c>
      <c r="P303" s="102">
        <v>16000.0</v>
      </c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</row>
    <row r="304" outlineLevel="1">
      <c r="A304" s="99"/>
      <c r="B304" s="109"/>
      <c r="C304" s="157"/>
      <c r="D304" s="101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</row>
    <row r="305">
      <c r="A305" s="7"/>
      <c r="B305" s="7" t="s">
        <v>73</v>
      </c>
      <c r="C305" s="66"/>
      <c r="D305" s="159">
        <f>SUM(E305:P305)</f>
        <v>116213659.3</v>
      </c>
      <c r="E305" s="68">
        <f t="shared" ref="E305:P305" si="232">E296+E299</f>
        <v>6394230.164</v>
      </c>
      <c r="F305" s="68">
        <f t="shared" si="232"/>
        <v>3485148.583</v>
      </c>
      <c r="G305" s="68">
        <f t="shared" si="232"/>
        <v>9002429.391</v>
      </c>
      <c r="H305" s="68">
        <f t="shared" si="232"/>
        <v>4799710.199</v>
      </c>
      <c r="I305" s="68">
        <f t="shared" si="232"/>
        <v>11660672.14</v>
      </c>
      <c r="J305" s="68">
        <f t="shared" si="232"/>
        <v>6575713.792</v>
      </c>
      <c r="K305" s="68">
        <f t="shared" si="232"/>
        <v>14450755.45</v>
      </c>
      <c r="L305" s="68">
        <f t="shared" si="232"/>
        <v>8285797.102</v>
      </c>
      <c r="M305" s="68">
        <f t="shared" si="232"/>
        <v>16175398.51</v>
      </c>
      <c r="N305" s="68">
        <f t="shared" si="232"/>
        <v>8944999.925</v>
      </c>
      <c r="O305" s="68">
        <f t="shared" si="232"/>
        <v>16834601.34</v>
      </c>
      <c r="P305" s="68">
        <f t="shared" si="232"/>
        <v>9604202.748</v>
      </c>
      <c r="Q305" s="160"/>
      <c r="R305" s="160"/>
      <c r="S305" s="160"/>
      <c r="T305" s="160"/>
      <c r="U305" s="160"/>
      <c r="V305" s="160"/>
      <c r="W305" s="160"/>
      <c r="X305" s="160"/>
      <c r="Y305" s="160"/>
      <c r="Z305" s="160"/>
      <c r="AA305" s="160"/>
    </row>
    <row r="306">
      <c r="A306" s="152"/>
      <c r="B306" s="153" t="s">
        <v>74</v>
      </c>
      <c r="C306" s="153"/>
      <c r="D306" s="101"/>
      <c r="E306" s="154">
        <f t="shared" ref="E306:P306" si="233">IFERROR(E305/E$63,0)</f>
        <v>0.5518070871</v>
      </c>
      <c r="F306" s="154">
        <f t="shared" si="233"/>
        <v>0.4451019901</v>
      </c>
      <c r="G306" s="154">
        <f t="shared" si="233"/>
        <v>0.5459326495</v>
      </c>
      <c r="H306" s="154">
        <f t="shared" si="233"/>
        <v>0.4464846697</v>
      </c>
      <c r="I306" s="154">
        <f t="shared" si="233"/>
        <v>0.5405967611</v>
      </c>
      <c r="J306" s="154">
        <f t="shared" si="233"/>
        <v>0.4488541838</v>
      </c>
      <c r="K306" s="154">
        <f t="shared" si="233"/>
        <v>0.5366043612</v>
      </c>
      <c r="L306" s="154">
        <f t="shared" si="233"/>
        <v>0.4500704564</v>
      </c>
      <c r="M306" s="154">
        <f t="shared" si="233"/>
        <v>0.5336654079</v>
      </c>
      <c r="N306" s="154">
        <f t="shared" si="233"/>
        <v>0.4515396227</v>
      </c>
      <c r="O306" s="154">
        <f t="shared" si="233"/>
        <v>0.5308925051</v>
      </c>
      <c r="P306" s="154">
        <f t="shared" si="233"/>
        <v>0.4528148396</v>
      </c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</row>
    <row r="307">
      <c r="A307" s="99"/>
      <c r="B307" s="99"/>
      <c r="C307" s="99"/>
      <c r="D307" s="161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</row>
    <row r="308">
      <c r="A308" s="116"/>
      <c r="B308" s="116" t="s">
        <v>75</v>
      </c>
      <c r="C308" s="117"/>
      <c r="D308" s="95">
        <f>SUM(E308:P308)</f>
        <v>-20110000</v>
      </c>
      <c r="E308" s="118">
        <f t="shared" ref="E308:P308" si="234">E310+E315</f>
        <v>-1120000</v>
      </c>
      <c r="F308" s="118">
        <f t="shared" si="234"/>
        <v>-1220000</v>
      </c>
      <c r="G308" s="118">
        <f t="shared" si="234"/>
        <v>-1320000</v>
      </c>
      <c r="H308" s="118">
        <f t="shared" si="234"/>
        <v>-1420000</v>
      </c>
      <c r="I308" s="118">
        <f t="shared" si="234"/>
        <v>-1520000</v>
      </c>
      <c r="J308" s="118">
        <f t="shared" si="234"/>
        <v>-1620000</v>
      </c>
      <c r="K308" s="118">
        <f t="shared" si="234"/>
        <v>-1720000</v>
      </c>
      <c r="L308" s="118">
        <f t="shared" si="234"/>
        <v>-1820000</v>
      </c>
      <c r="M308" s="118">
        <f t="shared" si="234"/>
        <v>-1920000</v>
      </c>
      <c r="N308" s="118">
        <f t="shared" si="234"/>
        <v>-2020000</v>
      </c>
      <c r="O308" s="118">
        <f t="shared" si="234"/>
        <v>-2120000</v>
      </c>
      <c r="P308" s="118">
        <f t="shared" si="234"/>
        <v>-2290000</v>
      </c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</row>
    <row r="309" outlineLevel="1">
      <c r="A309" s="162"/>
      <c r="B309" s="163"/>
      <c r="C309" s="163"/>
      <c r="D309" s="164"/>
      <c r="E309" s="165"/>
      <c r="F309" s="165"/>
      <c r="G309" s="165"/>
      <c r="H309" s="165"/>
      <c r="I309" s="165"/>
      <c r="J309" s="165"/>
      <c r="K309" s="165"/>
      <c r="L309" s="165"/>
      <c r="M309" s="165"/>
      <c r="N309" s="165"/>
      <c r="O309" s="165"/>
      <c r="P309" s="165"/>
      <c r="Q309" s="160"/>
      <c r="R309" s="160"/>
      <c r="S309" s="160"/>
      <c r="T309" s="160"/>
      <c r="U309" s="160"/>
      <c r="V309" s="160"/>
      <c r="W309" s="160"/>
      <c r="X309" s="160"/>
      <c r="Y309" s="160"/>
      <c r="Z309" s="160"/>
      <c r="AA309" s="160"/>
    </row>
    <row r="310" outlineLevel="1">
      <c r="A310" s="166"/>
      <c r="B310" s="167" t="s">
        <v>76</v>
      </c>
      <c r="C310" s="168"/>
      <c r="D310" s="169"/>
      <c r="E310" s="168">
        <f t="shared" ref="E310:P310" si="235">SUM(E312:E314)</f>
        <v>-320000</v>
      </c>
      <c r="F310" s="168">
        <f t="shared" si="235"/>
        <v>-320000</v>
      </c>
      <c r="G310" s="168">
        <f t="shared" si="235"/>
        <v>-320000</v>
      </c>
      <c r="H310" s="168">
        <f t="shared" si="235"/>
        <v>-320000</v>
      </c>
      <c r="I310" s="168">
        <f t="shared" si="235"/>
        <v>-320000</v>
      </c>
      <c r="J310" s="168">
        <f t="shared" si="235"/>
        <v>-320000</v>
      </c>
      <c r="K310" s="168">
        <f t="shared" si="235"/>
        <v>-320000</v>
      </c>
      <c r="L310" s="168">
        <f t="shared" si="235"/>
        <v>-320000</v>
      </c>
      <c r="M310" s="168">
        <f t="shared" si="235"/>
        <v>-320000</v>
      </c>
      <c r="N310" s="168">
        <f t="shared" si="235"/>
        <v>-320000</v>
      </c>
      <c r="O310" s="168">
        <f t="shared" si="235"/>
        <v>-320000</v>
      </c>
      <c r="P310" s="168">
        <f t="shared" si="235"/>
        <v>-320000</v>
      </c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</row>
    <row r="311" outlineLevel="1">
      <c r="A311" s="124"/>
      <c r="B311" s="124"/>
      <c r="C311" s="42"/>
      <c r="D311" s="171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</row>
    <row r="312" outlineLevel="1">
      <c r="A312" s="124"/>
      <c r="B312" s="109" t="s">
        <v>77</v>
      </c>
      <c r="C312" s="157">
        <f>200000</f>
        <v>200000</v>
      </c>
      <c r="D312" s="101"/>
      <c r="E312" s="47">
        <v>-200000.0</v>
      </c>
      <c r="F312" s="47">
        <v>-200000.0</v>
      </c>
      <c r="G312" s="47">
        <v>-200000.0</v>
      </c>
      <c r="H312" s="47">
        <v>-200000.0</v>
      </c>
      <c r="I312" s="47">
        <v>-200000.0</v>
      </c>
      <c r="J312" s="47">
        <v>-200000.0</v>
      </c>
      <c r="K312" s="47">
        <v>-200000.0</v>
      </c>
      <c r="L312" s="47">
        <v>-200000.0</v>
      </c>
      <c r="M312" s="47">
        <v>-200000.0</v>
      </c>
      <c r="N312" s="47">
        <v>-200000.0</v>
      </c>
      <c r="O312" s="47">
        <v>-200000.0</v>
      </c>
      <c r="P312" s="47">
        <v>-200000.0</v>
      </c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</row>
    <row r="313" outlineLevel="1">
      <c r="A313" s="124"/>
      <c r="B313" s="124" t="s">
        <v>78</v>
      </c>
      <c r="C313" s="157">
        <v>20000.0</v>
      </c>
      <c r="D313" s="101"/>
      <c r="E313" s="42">
        <f t="shared" ref="E313:P313" si="236">-$C$313</f>
        <v>-20000</v>
      </c>
      <c r="F313" s="42">
        <f t="shared" si="236"/>
        <v>-20000</v>
      </c>
      <c r="G313" s="42">
        <f t="shared" si="236"/>
        <v>-20000</v>
      </c>
      <c r="H313" s="42">
        <f t="shared" si="236"/>
        <v>-20000</v>
      </c>
      <c r="I313" s="42">
        <f t="shared" si="236"/>
        <v>-20000</v>
      </c>
      <c r="J313" s="42">
        <f t="shared" si="236"/>
        <v>-20000</v>
      </c>
      <c r="K313" s="42">
        <f t="shared" si="236"/>
        <v>-20000</v>
      </c>
      <c r="L313" s="42">
        <f t="shared" si="236"/>
        <v>-20000</v>
      </c>
      <c r="M313" s="42">
        <f t="shared" si="236"/>
        <v>-20000</v>
      </c>
      <c r="N313" s="42">
        <f t="shared" si="236"/>
        <v>-20000</v>
      </c>
      <c r="O313" s="42">
        <f t="shared" si="236"/>
        <v>-20000</v>
      </c>
      <c r="P313" s="42">
        <f t="shared" si="236"/>
        <v>-20000</v>
      </c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</row>
    <row r="314" outlineLevel="1">
      <c r="A314" s="124"/>
      <c r="B314" s="109" t="s">
        <v>79</v>
      </c>
      <c r="C314" s="157">
        <v>150000.0</v>
      </c>
      <c r="D314" s="101"/>
      <c r="E314" s="47">
        <v>-100000.0</v>
      </c>
      <c r="F314" s="47">
        <v>-100000.0</v>
      </c>
      <c r="G314" s="47">
        <v>-100000.0</v>
      </c>
      <c r="H314" s="47">
        <v>-100000.0</v>
      </c>
      <c r="I314" s="47">
        <v>-100000.0</v>
      </c>
      <c r="J314" s="47">
        <v>-100000.0</v>
      </c>
      <c r="K314" s="47">
        <v>-100000.0</v>
      </c>
      <c r="L314" s="47">
        <v>-100000.0</v>
      </c>
      <c r="M314" s="47">
        <v>-100000.0</v>
      </c>
      <c r="N314" s="47">
        <v>-100000.0</v>
      </c>
      <c r="O314" s="47">
        <v>-100000.0</v>
      </c>
      <c r="P314" s="47">
        <v>-100000.0</v>
      </c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</row>
    <row r="315" outlineLevel="1">
      <c r="A315" s="166"/>
      <c r="B315" s="167" t="s">
        <v>80</v>
      </c>
      <c r="C315" s="168"/>
      <c r="D315" s="169"/>
      <c r="E315" s="168">
        <f t="shared" ref="E315:P315" si="237">SUM(E317:E321)</f>
        <v>-800000</v>
      </c>
      <c r="F315" s="168">
        <f t="shared" si="237"/>
        <v>-900000</v>
      </c>
      <c r="G315" s="168">
        <f t="shared" si="237"/>
        <v>-1000000</v>
      </c>
      <c r="H315" s="168">
        <f t="shared" si="237"/>
        <v>-1100000</v>
      </c>
      <c r="I315" s="168">
        <f t="shared" si="237"/>
        <v>-1200000</v>
      </c>
      <c r="J315" s="168">
        <f t="shared" si="237"/>
        <v>-1300000</v>
      </c>
      <c r="K315" s="168">
        <f t="shared" si="237"/>
        <v>-1400000</v>
      </c>
      <c r="L315" s="168">
        <f t="shared" si="237"/>
        <v>-1500000</v>
      </c>
      <c r="M315" s="168">
        <f t="shared" si="237"/>
        <v>-1600000</v>
      </c>
      <c r="N315" s="168">
        <f t="shared" si="237"/>
        <v>-1700000</v>
      </c>
      <c r="O315" s="168">
        <f t="shared" si="237"/>
        <v>-1800000</v>
      </c>
      <c r="P315" s="168">
        <f t="shared" si="237"/>
        <v>-1970000</v>
      </c>
      <c r="Q315" s="170"/>
      <c r="R315" s="170"/>
      <c r="S315" s="170"/>
      <c r="T315" s="170"/>
      <c r="U315" s="170"/>
      <c r="V315" s="170"/>
      <c r="W315" s="170"/>
      <c r="X315" s="170"/>
      <c r="Y315" s="170"/>
      <c r="Z315" s="170"/>
      <c r="AA315" s="170"/>
    </row>
    <row r="316" outlineLevel="1">
      <c r="A316" s="172"/>
      <c r="B316" s="172"/>
      <c r="C316" s="173"/>
      <c r="D316" s="174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</row>
    <row r="317" outlineLevel="1">
      <c r="A317" s="124"/>
      <c r="B317" s="109" t="s">
        <v>81</v>
      </c>
      <c r="C317" s="128">
        <v>120000.0</v>
      </c>
      <c r="D317" s="101"/>
      <c r="E317" s="47">
        <v>-280000.0</v>
      </c>
      <c r="F317" s="47">
        <v>-280000.0</v>
      </c>
      <c r="G317" s="47">
        <v>-280000.0</v>
      </c>
      <c r="H317" s="47">
        <v>-280000.0</v>
      </c>
      <c r="I317" s="47">
        <v>-280000.0</v>
      </c>
      <c r="J317" s="47">
        <v>-280000.0</v>
      </c>
      <c r="K317" s="47">
        <v>-280000.0</v>
      </c>
      <c r="L317" s="47">
        <v>-280000.0</v>
      </c>
      <c r="M317" s="47">
        <v>-280000.0</v>
      </c>
      <c r="N317" s="47">
        <v>-280000.0</v>
      </c>
      <c r="O317" s="47">
        <v>-280000.0</v>
      </c>
      <c r="P317" s="47">
        <v>-280000.0</v>
      </c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</row>
    <row r="318" outlineLevel="1">
      <c r="A318" s="124"/>
      <c r="B318" s="109" t="s">
        <v>82</v>
      </c>
      <c r="C318" s="144">
        <v>0.0</v>
      </c>
      <c r="D318" s="101"/>
      <c r="E318" s="47">
        <v>0.0</v>
      </c>
      <c r="F318" s="47">
        <v>0.0</v>
      </c>
      <c r="G318" s="47">
        <v>0.0</v>
      </c>
      <c r="H318" s="47">
        <v>0.0</v>
      </c>
      <c r="I318" s="47">
        <v>0.0</v>
      </c>
      <c r="J318" s="47">
        <v>0.0</v>
      </c>
      <c r="K318" s="47">
        <v>0.0</v>
      </c>
      <c r="L318" s="47">
        <v>0.0</v>
      </c>
      <c r="M318" s="47">
        <v>0.0</v>
      </c>
      <c r="N318" s="47">
        <v>0.0</v>
      </c>
      <c r="O318" s="47">
        <v>0.0</v>
      </c>
      <c r="P318" s="47">
        <v>0.0</v>
      </c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</row>
    <row r="319" outlineLevel="1">
      <c r="A319" s="175"/>
      <c r="B319" s="176" t="s">
        <v>83</v>
      </c>
      <c r="C319" s="129">
        <v>0.1</v>
      </c>
      <c r="D319" s="101"/>
      <c r="E319" s="47">
        <v>-500000.0</v>
      </c>
      <c r="F319" s="47">
        <v>-600000.0</v>
      </c>
      <c r="G319" s="42">
        <f t="shared" ref="G319:P319" si="238">F319-100000</f>
        <v>-700000</v>
      </c>
      <c r="H319" s="42">
        <f t="shared" si="238"/>
        <v>-800000</v>
      </c>
      <c r="I319" s="42">
        <f t="shared" si="238"/>
        <v>-900000</v>
      </c>
      <c r="J319" s="42">
        <f t="shared" si="238"/>
        <v>-1000000</v>
      </c>
      <c r="K319" s="42">
        <f t="shared" si="238"/>
        <v>-1100000</v>
      </c>
      <c r="L319" s="42">
        <f t="shared" si="238"/>
        <v>-1200000</v>
      </c>
      <c r="M319" s="42">
        <f t="shared" si="238"/>
        <v>-1300000</v>
      </c>
      <c r="N319" s="42">
        <f t="shared" si="238"/>
        <v>-1400000</v>
      </c>
      <c r="O319" s="42">
        <f t="shared" si="238"/>
        <v>-1500000</v>
      </c>
      <c r="P319" s="42">
        <f t="shared" si="238"/>
        <v>-1600000</v>
      </c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</row>
    <row r="320" outlineLevel="1">
      <c r="A320" s="172"/>
      <c r="B320" s="177" t="s">
        <v>84</v>
      </c>
      <c r="C320" s="157">
        <v>20000.0</v>
      </c>
      <c r="D320" s="101"/>
      <c r="E320" s="42">
        <f t="shared" ref="E320:O320" si="239">-$C$320</f>
        <v>-20000</v>
      </c>
      <c r="F320" s="42">
        <f t="shared" si="239"/>
        <v>-20000</v>
      </c>
      <c r="G320" s="42">
        <f t="shared" si="239"/>
        <v>-20000</v>
      </c>
      <c r="H320" s="42">
        <f t="shared" si="239"/>
        <v>-20000</v>
      </c>
      <c r="I320" s="42">
        <f t="shared" si="239"/>
        <v>-20000</v>
      </c>
      <c r="J320" s="42">
        <f t="shared" si="239"/>
        <v>-20000</v>
      </c>
      <c r="K320" s="42">
        <f t="shared" si="239"/>
        <v>-20000</v>
      </c>
      <c r="L320" s="42">
        <f t="shared" si="239"/>
        <v>-20000</v>
      </c>
      <c r="M320" s="42">
        <f t="shared" si="239"/>
        <v>-20000</v>
      </c>
      <c r="N320" s="42">
        <f t="shared" si="239"/>
        <v>-20000</v>
      </c>
      <c r="O320" s="42">
        <f t="shared" si="239"/>
        <v>-20000</v>
      </c>
      <c r="P320" s="47">
        <v>-90000.0</v>
      </c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</row>
    <row r="321" outlineLevel="1">
      <c r="A321" s="172"/>
      <c r="B321" s="172"/>
      <c r="C321" s="173"/>
      <c r="D321" s="174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</row>
    <row r="322">
      <c r="A322" s="68"/>
      <c r="B322" s="7" t="s">
        <v>85</v>
      </c>
      <c r="C322" s="66"/>
      <c r="D322" s="159">
        <f>SUM(E322:P322)</f>
        <v>96103659.34</v>
      </c>
      <c r="E322" s="68">
        <f t="shared" ref="E322:P322" si="240">E305+E308</f>
        <v>5274230.164</v>
      </c>
      <c r="F322" s="68">
        <f t="shared" si="240"/>
        <v>2265148.583</v>
      </c>
      <c r="G322" s="68">
        <f t="shared" si="240"/>
        <v>7682429.391</v>
      </c>
      <c r="H322" s="68">
        <f t="shared" si="240"/>
        <v>3379710.199</v>
      </c>
      <c r="I322" s="68">
        <f t="shared" si="240"/>
        <v>10140672.14</v>
      </c>
      <c r="J322" s="68">
        <f t="shared" si="240"/>
        <v>4955713.792</v>
      </c>
      <c r="K322" s="68">
        <f t="shared" si="240"/>
        <v>12730755.45</v>
      </c>
      <c r="L322" s="68">
        <f t="shared" si="240"/>
        <v>6465797.102</v>
      </c>
      <c r="M322" s="68">
        <f t="shared" si="240"/>
        <v>14255398.51</v>
      </c>
      <c r="N322" s="68">
        <f t="shared" si="240"/>
        <v>6924999.925</v>
      </c>
      <c r="O322" s="68">
        <f t="shared" si="240"/>
        <v>14714601.34</v>
      </c>
      <c r="P322" s="68">
        <f t="shared" si="240"/>
        <v>7314202.748</v>
      </c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</row>
    <row r="323">
      <c r="A323" s="178"/>
      <c r="B323" s="178" t="s">
        <v>86</v>
      </c>
      <c r="C323" s="178"/>
      <c r="D323" s="101"/>
      <c r="E323" s="154">
        <f t="shared" ref="E323:P323" si="241">IFERROR(E322/E$63,0)</f>
        <v>0.4551537103</v>
      </c>
      <c r="F323" s="154">
        <f t="shared" si="241"/>
        <v>0.2892910067</v>
      </c>
      <c r="G323" s="154">
        <f t="shared" si="241"/>
        <v>0.4658841353</v>
      </c>
      <c r="H323" s="154">
        <f t="shared" si="241"/>
        <v>0.3143916465</v>
      </c>
      <c r="I323" s="154">
        <f t="shared" si="241"/>
        <v>0.4701285182</v>
      </c>
      <c r="J323" s="154">
        <f t="shared" si="241"/>
        <v>0.338273979</v>
      </c>
      <c r="K323" s="154">
        <f t="shared" si="241"/>
        <v>0.4727350704</v>
      </c>
      <c r="L323" s="154">
        <f t="shared" si="241"/>
        <v>0.3512111408</v>
      </c>
      <c r="M323" s="154">
        <f t="shared" si="241"/>
        <v>0.4703199774</v>
      </c>
      <c r="N323" s="154">
        <f t="shared" si="241"/>
        <v>0.34957092</v>
      </c>
      <c r="O323" s="154">
        <f t="shared" si="241"/>
        <v>0.4640366237</v>
      </c>
      <c r="P323" s="154">
        <f t="shared" si="241"/>
        <v>0.3448468999</v>
      </c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</row>
    <row r="324">
      <c r="A324" s="124"/>
      <c r="B324" s="124"/>
      <c r="C324" s="179"/>
      <c r="D324" s="180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</row>
    <row r="325">
      <c r="A325" s="124"/>
      <c r="B325" s="110" t="s">
        <v>87</v>
      </c>
      <c r="C325" s="126">
        <v>0.12</v>
      </c>
      <c r="D325" s="101">
        <f t="shared" ref="D325:D326" si="243">SUM(E325:P325)</f>
        <v>-27750936</v>
      </c>
      <c r="E325" s="181">
        <f t="shared" ref="E325:P325" si="242">-E63*$C$325</f>
        <v>-1390536</v>
      </c>
      <c r="F325" s="181">
        <f t="shared" si="242"/>
        <v>-939600</v>
      </c>
      <c r="G325" s="181">
        <f t="shared" si="242"/>
        <v>-1978800</v>
      </c>
      <c r="H325" s="181">
        <f t="shared" si="242"/>
        <v>-1290000</v>
      </c>
      <c r="I325" s="181">
        <f t="shared" si="242"/>
        <v>-2588400</v>
      </c>
      <c r="J325" s="181">
        <f t="shared" si="242"/>
        <v>-1758000</v>
      </c>
      <c r="K325" s="181">
        <f t="shared" si="242"/>
        <v>-3231600</v>
      </c>
      <c r="L325" s="181">
        <f t="shared" si="242"/>
        <v>-2209200</v>
      </c>
      <c r="M325" s="181">
        <f t="shared" si="242"/>
        <v>-3637200</v>
      </c>
      <c r="N325" s="181">
        <f t="shared" si="242"/>
        <v>-2377200</v>
      </c>
      <c r="O325" s="181">
        <f t="shared" si="242"/>
        <v>-3805200</v>
      </c>
      <c r="P325" s="181">
        <f t="shared" si="242"/>
        <v>-2545200</v>
      </c>
      <c r="Q325" s="42">
        <f>-L322*$C$325</f>
        <v>-775895.6523</v>
      </c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</row>
    <row r="326">
      <c r="A326" s="124"/>
      <c r="B326" s="110" t="s">
        <v>88</v>
      </c>
      <c r="C326" s="182">
        <v>0.0</v>
      </c>
      <c r="D326" s="101">
        <f t="shared" si="243"/>
        <v>-4236000</v>
      </c>
      <c r="E326" s="47">
        <v>-353000.0</v>
      </c>
      <c r="F326" s="47">
        <v>-353000.0</v>
      </c>
      <c r="G326" s="47">
        <v>-353000.0</v>
      </c>
      <c r="H326" s="47">
        <v>-353000.0</v>
      </c>
      <c r="I326" s="47">
        <v>-353000.0</v>
      </c>
      <c r="J326" s="47">
        <v>-353000.0</v>
      </c>
      <c r="K326" s="47">
        <v>-353000.0</v>
      </c>
      <c r="L326" s="47">
        <v>-353000.0</v>
      </c>
      <c r="M326" s="47">
        <v>-353000.0</v>
      </c>
      <c r="N326" s="47">
        <v>-353000.0</v>
      </c>
      <c r="O326" s="47">
        <v>-353000.0</v>
      </c>
      <c r="P326" s="47">
        <v>-353000.0</v>
      </c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</row>
    <row r="327">
      <c r="A327" s="99"/>
      <c r="B327" s="177" t="s">
        <v>89</v>
      </c>
      <c r="C327" s="99"/>
      <c r="D327" s="161"/>
      <c r="E327" s="102">
        <v>-50000.0</v>
      </c>
      <c r="F327" s="102">
        <v>-50000.0</v>
      </c>
      <c r="G327" s="102">
        <v>-50000.0</v>
      </c>
      <c r="H327" s="102">
        <v>-50000.0</v>
      </c>
      <c r="I327" s="102">
        <v>-50000.0</v>
      </c>
      <c r="J327" s="102">
        <v>-50000.0</v>
      </c>
      <c r="K327" s="102">
        <v>-50000.0</v>
      </c>
      <c r="L327" s="102">
        <v>-50000.0</v>
      </c>
      <c r="M327" s="102">
        <v>-50000.0</v>
      </c>
      <c r="N327" s="102">
        <v>-50000.0</v>
      </c>
      <c r="O327" s="102">
        <v>-50000.0</v>
      </c>
      <c r="P327" s="102">
        <v>-2050000.0</v>
      </c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</row>
    <row r="328">
      <c r="A328" s="7"/>
      <c r="B328" s="7" t="s">
        <v>90</v>
      </c>
      <c r="C328" s="66"/>
      <c r="D328" s="159">
        <f>SUM(E328:P328)</f>
        <v>59150720.59</v>
      </c>
      <c r="E328" s="68">
        <f t="shared" ref="E328:O328" si="244">E322+E325+E326+E327</f>
        <v>3480694.164</v>
      </c>
      <c r="F328" s="68">
        <f t="shared" si="244"/>
        <v>922548.5825</v>
      </c>
      <c r="G328" s="68">
        <f t="shared" si="244"/>
        <v>5300629.391</v>
      </c>
      <c r="H328" s="68">
        <f t="shared" si="244"/>
        <v>1686710.199</v>
      </c>
      <c r="I328" s="68">
        <f t="shared" si="244"/>
        <v>7149272.137</v>
      </c>
      <c r="J328" s="68">
        <f t="shared" si="244"/>
        <v>2794713.792</v>
      </c>
      <c r="K328" s="68">
        <f t="shared" si="244"/>
        <v>9096155.447</v>
      </c>
      <c r="L328" s="68">
        <f t="shared" si="244"/>
        <v>3853597.102</v>
      </c>
      <c r="M328" s="68">
        <f t="shared" si="244"/>
        <v>10215198.51</v>
      </c>
      <c r="N328" s="68">
        <f t="shared" si="244"/>
        <v>4144799.925</v>
      </c>
      <c r="O328" s="68">
        <f t="shared" si="244"/>
        <v>10506401.34</v>
      </c>
      <c r="P328" s="183" t="s">
        <v>91</v>
      </c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</row>
    <row r="329">
      <c r="A329" s="178"/>
      <c r="B329" s="178" t="s">
        <v>92</v>
      </c>
      <c r="C329" s="178"/>
      <c r="D329" s="101"/>
      <c r="E329" s="154">
        <f t="shared" ref="E329:P329" si="245">IFERROR(E328/E$63,0)</f>
        <v>0.3003757542</v>
      </c>
      <c r="F329" s="154">
        <f t="shared" si="245"/>
        <v>0.1178222966</v>
      </c>
      <c r="G329" s="154">
        <f t="shared" si="245"/>
        <v>0.3214450813</v>
      </c>
      <c r="H329" s="154">
        <f t="shared" si="245"/>
        <v>0.1569032744</v>
      </c>
      <c r="I329" s="154">
        <f t="shared" si="245"/>
        <v>0.3314451617</v>
      </c>
      <c r="J329" s="154">
        <f t="shared" si="245"/>
        <v>0.1907654466</v>
      </c>
      <c r="K329" s="154">
        <f t="shared" si="245"/>
        <v>0.3377703471</v>
      </c>
      <c r="L329" s="154">
        <f t="shared" si="245"/>
        <v>0.2093208638</v>
      </c>
      <c r="M329" s="154">
        <f t="shared" si="245"/>
        <v>0.3370240354</v>
      </c>
      <c r="N329" s="154">
        <f t="shared" si="245"/>
        <v>0.209227659</v>
      </c>
      <c r="O329" s="154">
        <f t="shared" si="245"/>
        <v>0.331327699</v>
      </c>
      <c r="P329" s="154">
        <f t="shared" si="245"/>
        <v>0</v>
      </c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</row>
    <row r="330" ht="9.75" customHeight="1">
      <c r="A330" s="99"/>
      <c r="B330" s="99"/>
      <c r="C330" s="99"/>
      <c r="D330" s="161"/>
      <c r="E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</row>
    <row r="331">
      <c r="A331" s="184"/>
      <c r="B331" s="185" t="s">
        <v>93</v>
      </c>
      <c r="C331" s="185"/>
      <c r="D331" s="186"/>
      <c r="E331" s="187">
        <f>E328</f>
        <v>3480694.164</v>
      </c>
      <c r="F331" s="187">
        <f t="shared" ref="F331:P331" si="246">E331+F328</f>
        <v>4403242.747</v>
      </c>
      <c r="G331" s="187">
        <f t="shared" si="246"/>
        <v>9703872.138</v>
      </c>
      <c r="H331" s="187">
        <f t="shared" si="246"/>
        <v>11390582.34</v>
      </c>
      <c r="I331" s="187">
        <f t="shared" si="246"/>
        <v>18539854.47</v>
      </c>
      <c r="J331" s="187">
        <f t="shared" si="246"/>
        <v>21334568.27</v>
      </c>
      <c r="K331" s="187">
        <f t="shared" si="246"/>
        <v>30430723.71</v>
      </c>
      <c r="L331" s="187">
        <f t="shared" si="246"/>
        <v>34284320.82</v>
      </c>
      <c r="M331" s="187">
        <f t="shared" si="246"/>
        <v>44499519.33</v>
      </c>
      <c r="N331" s="187">
        <f t="shared" si="246"/>
        <v>48644319.25</v>
      </c>
      <c r="O331" s="187">
        <f t="shared" si="246"/>
        <v>59150720.59</v>
      </c>
      <c r="P331" s="187" t="str">
        <f t="shared" si="246"/>
        <v>#VALUE!</v>
      </c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</row>
    <row r="332">
      <c r="A332" s="99"/>
      <c r="B332" s="177" t="s">
        <v>94</v>
      </c>
      <c r="C332" s="99"/>
      <c r="D332" s="161"/>
      <c r="E332" s="189">
        <v>0.0</v>
      </c>
      <c r="F332" s="189">
        <v>0.0</v>
      </c>
      <c r="G332" s="189">
        <v>0.0</v>
      </c>
      <c r="H332" s="189">
        <v>0.0</v>
      </c>
      <c r="I332" s="189">
        <v>0.0</v>
      </c>
      <c r="J332" s="189">
        <v>0.0</v>
      </c>
      <c r="K332" s="189">
        <v>0.0</v>
      </c>
      <c r="L332" s="189">
        <v>0.0</v>
      </c>
      <c r="M332" s="189">
        <v>0.0</v>
      </c>
      <c r="N332" s="189">
        <v>0.0</v>
      </c>
      <c r="O332" s="189">
        <v>0.0</v>
      </c>
      <c r="P332" s="189">
        <v>0.0</v>
      </c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</row>
    <row r="333">
      <c r="A333" s="99"/>
      <c r="B333" s="177" t="s">
        <v>95</v>
      </c>
      <c r="C333" s="99"/>
      <c r="D333" s="161"/>
      <c r="E333" s="102">
        <f t="shared" ref="E333:P333" si="247">E328*E332</f>
        <v>0</v>
      </c>
      <c r="F333" s="102">
        <f t="shared" si="247"/>
        <v>0</v>
      </c>
      <c r="G333" s="102">
        <f t="shared" si="247"/>
        <v>0</v>
      </c>
      <c r="H333" s="102">
        <f t="shared" si="247"/>
        <v>0</v>
      </c>
      <c r="I333" s="102">
        <f t="shared" si="247"/>
        <v>0</v>
      </c>
      <c r="J333" s="102">
        <f t="shared" si="247"/>
        <v>0</v>
      </c>
      <c r="K333" s="102">
        <f t="shared" si="247"/>
        <v>0</v>
      </c>
      <c r="L333" s="102">
        <f t="shared" si="247"/>
        <v>0</v>
      </c>
      <c r="M333" s="102">
        <f t="shared" si="247"/>
        <v>0</v>
      </c>
      <c r="N333" s="102">
        <f t="shared" si="247"/>
        <v>0</v>
      </c>
      <c r="O333" s="102">
        <f t="shared" si="247"/>
        <v>0</v>
      </c>
      <c r="P333" s="102" t="str">
        <f t="shared" si="247"/>
        <v>#VALUE!</v>
      </c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</row>
    <row r="334">
      <c r="A334" s="99"/>
      <c r="B334" s="177" t="s">
        <v>96</v>
      </c>
      <c r="C334" s="99"/>
      <c r="D334" s="161"/>
      <c r="E334" s="102">
        <f t="shared" ref="E334:P334" si="248">E328-E333</f>
        <v>3480694.164</v>
      </c>
      <c r="F334" s="102">
        <f t="shared" si="248"/>
        <v>922548.5825</v>
      </c>
      <c r="G334" s="102">
        <f t="shared" si="248"/>
        <v>5300629.391</v>
      </c>
      <c r="H334" s="102">
        <f t="shared" si="248"/>
        <v>1686710.199</v>
      </c>
      <c r="I334" s="102">
        <f t="shared" si="248"/>
        <v>7149272.137</v>
      </c>
      <c r="J334" s="102">
        <f t="shared" si="248"/>
        <v>2794713.792</v>
      </c>
      <c r="K334" s="102">
        <f t="shared" si="248"/>
        <v>9096155.447</v>
      </c>
      <c r="L334" s="102">
        <f t="shared" si="248"/>
        <v>3853597.102</v>
      </c>
      <c r="M334" s="102">
        <f t="shared" si="248"/>
        <v>10215198.51</v>
      </c>
      <c r="N334" s="102">
        <f t="shared" si="248"/>
        <v>4144799.925</v>
      </c>
      <c r="O334" s="102">
        <f t="shared" si="248"/>
        <v>10506401.34</v>
      </c>
      <c r="P334" s="102" t="str">
        <f t="shared" si="248"/>
        <v>#VALUE!</v>
      </c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</row>
    <row r="335">
      <c r="A335" s="99"/>
      <c r="B335" s="177" t="s">
        <v>97</v>
      </c>
      <c r="C335" s="99"/>
      <c r="D335" s="161"/>
      <c r="E335" s="102">
        <f>E328</f>
        <v>3480694.164</v>
      </c>
      <c r="F335" s="102">
        <f t="shared" ref="F335:P335" si="249">E335+F334</f>
        <v>4403242.747</v>
      </c>
      <c r="G335" s="102">
        <f t="shared" si="249"/>
        <v>9703872.138</v>
      </c>
      <c r="H335" s="102">
        <f t="shared" si="249"/>
        <v>11390582.34</v>
      </c>
      <c r="I335" s="102">
        <f t="shared" si="249"/>
        <v>18539854.47</v>
      </c>
      <c r="J335" s="102">
        <f t="shared" si="249"/>
        <v>21334568.27</v>
      </c>
      <c r="K335" s="102">
        <f t="shared" si="249"/>
        <v>30430723.71</v>
      </c>
      <c r="L335" s="102">
        <f t="shared" si="249"/>
        <v>34284320.82</v>
      </c>
      <c r="M335" s="102">
        <f t="shared" si="249"/>
        <v>44499519.33</v>
      </c>
      <c r="N335" s="102">
        <f t="shared" si="249"/>
        <v>48644319.25</v>
      </c>
      <c r="O335" s="102">
        <f t="shared" si="249"/>
        <v>59150720.59</v>
      </c>
      <c r="P335" s="102" t="str">
        <f t="shared" si="249"/>
        <v>#VALUE!</v>
      </c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</row>
    <row r="336">
      <c r="A336" s="99"/>
      <c r="B336" s="99"/>
      <c r="C336" s="99"/>
      <c r="D336" s="161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</row>
    <row r="337">
      <c r="A337" s="7"/>
      <c r="B337" s="7" t="s">
        <v>98</v>
      </c>
      <c r="C337" s="66"/>
      <c r="D337" s="190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</row>
    <row r="338" outlineLevel="1">
      <c r="A338" s="99"/>
      <c r="B338" s="99"/>
      <c r="C338" s="99"/>
      <c r="D338" s="161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</row>
    <row r="339" outlineLevel="1">
      <c r="A339" s="99"/>
      <c r="B339" s="192" t="s">
        <v>99</v>
      </c>
      <c r="C339" s="193"/>
      <c r="D339" s="101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</row>
    <row r="340" outlineLevel="1">
      <c r="A340" s="99"/>
      <c r="B340" s="194" t="s">
        <v>100</v>
      </c>
      <c r="C340" s="195"/>
      <c r="D340" s="161"/>
      <c r="E340" s="102">
        <v>0.0</v>
      </c>
      <c r="F340" s="102">
        <v>0.0</v>
      </c>
      <c r="G340" s="102">
        <v>0.0</v>
      </c>
      <c r="H340" s="102">
        <v>0.0</v>
      </c>
      <c r="I340" s="102">
        <v>0.0</v>
      </c>
      <c r="J340" s="102">
        <v>0.0</v>
      </c>
      <c r="K340" s="102">
        <v>0.0</v>
      </c>
      <c r="L340" s="102">
        <v>0.0</v>
      </c>
      <c r="M340" s="102">
        <v>0.0</v>
      </c>
      <c r="N340" s="102">
        <v>0.0</v>
      </c>
      <c r="O340" s="102">
        <v>0.0</v>
      </c>
      <c r="P340" s="102">
        <v>0.0</v>
      </c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</row>
    <row r="341" outlineLevel="1">
      <c r="A341" s="99"/>
      <c r="B341" s="196" t="s">
        <v>101</v>
      </c>
      <c r="C341" s="197"/>
      <c r="D341" s="161"/>
      <c r="E341" s="102">
        <v>0.0</v>
      </c>
      <c r="F341" s="102">
        <v>0.0</v>
      </c>
      <c r="G341" s="102">
        <v>0.0</v>
      </c>
      <c r="H341" s="102">
        <v>0.0</v>
      </c>
      <c r="I341" s="102">
        <v>0.0</v>
      </c>
      <c r="J341" s="102">
        <v>0.0</v>
      </c>
      <c r="K341" s="102">
        <v>0.0</v>
      </c>
      <c r="L341" s="102">
        <v>0.0</v>
      </c>
      <c r="M341" s="102">
        <v>0.0</v>
      </c>
      <c r="N341" s="102">
        <v>0.0</v>
      </c>
      <c r="O341" s="102">
        <v>0.0</v>
      </c>
      <c r="P341" s="102">
        <v>0.0</v>
      </c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</row>
    <row r="342" outlineLevel="1">
      <c r="A342" s="99"/>
      <c r="B342" s="196" t="s">
        <v>102</v>
      </c>
      <c r="C342" s="197">
        <v>0.0</v>
      </c>
      <c r="D342" s="161"/>
      <c r="E342" s="102">
        <f t="shared" ref="E342:P342" si="250">-$C$342</f>
        <v>0</v>
      </c>
      <c r="F342" s="102">
        <f t="shared" si="250"/>
        <v>0</v>
      </c>
      <c r="G342" s="102">
        <f t="shared" si="250"/>
        <v>0</v>
      </c>
      <c r="H342" s="102">
        <f t="shared" si="250"/>
        <v>0</v>
      </c>
      <c r="I342" s="102">
        <f t="shared" si="250"/>
        <v>0</v>
      </c>
      <c r="J342" s="102">
        <f t="shared" si="250"/>
        <v>0</v>
      </c>
      <c r="K342" s="102">
        <f t="shared" si="250"/>
        <v>0</v>
      </c>
      <c r="L342" s="102">
        <f t="shared" si="250"/>
        <v>0</v>
      </c>
      <c r="M342" s="102">
        <f t="shared" si="250"/>
        <v>0</v>
      </c>
      <c r="N342" s="102">
        <f t="shared" si="250"/>
        <v>0</v>
      </c>
      <c r="O342" s="102">
        <f t="shared" si="250"/>
        <v>0</v>
      </c>
      <c r="P342" s="102">
        <f t="shared" si="250"/>
        <v>0</v>
      </c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</row>
    <row r="343" outlineLevel="1">
      <c r="A343" s="99"/>
      <c r="B343" s="194" t="s">
        <v>103</v>
      </c>
      <c r="C343" s="197">
        <v>0.0</v>
      </c>
      <c r="D343" s="161"/>
      <c r="E343" s="102">
        <f t="shared" ref="E343:P343" si="251">E340+E341+E342</f>
        <v>0</v>
      </c>
      <c r="F343" s="102">
        <f t="shared" si="251"/>
        <v>0</v>
      </c>
      <c r="G343" s="102">
        <f t="shared" si="251"/>
        <v>0</v>
      </c>
      <c r="H343" s="102">
        <f t="shared" si="251"/>
        <v>0</v>
      </c>
      <c r="I343" s="102">
        <f t="shared" si="251"/>
        <v>0</v>
      </c>
      <c r="J343" s="102">
        <f t="shared" si="251"/>
        <v>0</v>
      </c>
      <c r="K343" s="102">
        <f t="shared" si="251"/>
        <v>0</v>
      </c>
      <c r="L343" s="102">
        <f t="shared" si="251"/>
        <v>0</v>
      </c>
      <c r="M343" s="102">
        <f t="shared" si="251"/>
        <v>0</v>
      </c>
      <c r="N343" s="102">
        <f t="shared" si="251"/>
        <v>0</v>
      </c>
      <c r="O343" s="102">
        <f t="shared" si="251"/>
        <v>0</v>
      </c>
      <c r="P343" s="102">
        <f t="shared" si="251"/>
        <v>0</v>
      </c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</row>
    <row r="344" outlineLevel="1">
      <c r="A344" s="99"/>
      <c r="B344" s="194" t="s">
        <v>104</v>
      </c>
      <c r="C344" s="198">
        <v>0.0</v>
      </c>
      <c r="D344" s="161"/>
      <c r="E344" s="102">
        <f t="shared" ref="E344:P344" si="252">-E340*$C$344*30/365</f>
        <v>0</v>
      </c>
      <c r="F344" s="102">
        <f t="shared" si="252"/>
        <v>0</v>
      </c>
      <c r="G344" s="102">
        <f t="shared" si="252"/>
        <v>0</v>
      </c>
      <c r="H344" s="102">
        <f t="shared" si="252"/>
        <v>0</v>
      </c>
      <c r="I344" s="102">
        <f t="shared" si="252"/>
        <v>0</v>
      </c>
      <c r="J344" s="102">
        <f t="shared" si="252"/>
        <v>0</v>
      </c>
      <c r="K344" s="102">
        <f t="shared" si="252"/>
        <v>0</v>
      </c>
      <c r="L344" s="102">
        <f t="shared" si="252"/>
        <v>0</v>
      </c>
      <c r="M344" s="102">
        <f t="shared" si="252"/>
        <v>0</v>
      </c>
      <c r="N344" s="102">
        <f t="shared" si="252"/>
        <v>0</v>
      </c>
      <c r="O344" s="102">
        <f t="shared" si="252"/>
        <v>0</v>
      </c>
      <c r="P344" s="102">
        <f t="shared" si="252"/>
        <v>0</v>
      </c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</row>
    <row r="345" outlineLevel="1">
      <c r="A345" s="99"/>
      <c r="B345" s="177"/>
      <c r="C345" s="177"/>
      <c r="D345" s="161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</row>
    <row r="346" outlineLevel="1">
      <c r="A346" s="99"/>
      <c r="B346" s="177" t="s">
        <v>105</v>
      </c>
      <c r="C346" s="177">
        <v>0.0</v>
      </c>
      <c r="D346" s="161"/>
      <c r="E346" s="102">
        <f t="shared" ref="E346:P346" si="253">C346</f>
        <v>0</v>
      </c>
      <c r="F346" s="102" t="str">
        <f t="shared" si="253"/>
        <v/>
      </c>
      <c r="G346" s="102">
        <f t="shared" si="253"/>
        <v>0</v>
      </c>
      <c r="H346" s="102" t="str">
        <f t="shared" si="253"/>
        <v/>
      </c>
      <c r="I346" s="102">
        <f t="shared" si="253"/>
        <v>0</v>
      </c>
      <c r="J346" s="102" t="str">
        <f t="shared" si="253"/>
        <v/>
      </c>
      <c r="K346" s="102">
        <f t="shared" si="253"/>
        <v>0</v>
      </c>
      <c r="L346" s="102" t="str">
        <f t="shared" si="253"/>
        <v/>
      </c>
      <c r="M346" s="102">
        <f t="shared" si="253"/>
        <v>0</v>
      </c>
      <c r="N346" s="102" t="str">
        <f t="shared" si="253"/>
        <v/>
      </c>
      <c r="O346" s="102">
        <f t="shared" si="253"/>
        <v>0</v>
      </c>
      <c r="P346" s="102" t="str">
        <f t="shared" si="253"/>
        <v/>
      </c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</row>
    <row r="347" outlineLevel="1">
      <c r="A347" s="99"/>
      <c r="B347" s="177" t="s">
        <v>106</v>
      </c>
      <c r="C347" s="99">
        <f>C346</f>
        <v>0</v>
      </c>
      <c r="D347" s="161"/>
      <c r="E347" s="102">
        <f t="shared" ref="E347:O347" si="254">E346+E348</f>
        <v>0</v>
      </c>
      <c r="F347" s="102">
        <f t="shared" si="254"/>
        <v>0</v>
      </c>
      <c r="G347" s="102">
        <f t="shared" si="254"/>
        <v>0</v>
      </c>
      <c r="H347" s="102">
        <f t="shared" si="254"/>
        <v>0</v>
      </c>
      <c r="I347" s="102">
        <f t="shared" si="254"/>
        <v>0</v>
      </c>
      <c r="J347" s="102">
        <f t="shared" si="254"/>
        <v>0</v>
      </c>
      <c r="K347" s="102">
        <f t="shared" si="254"/>
        <v>0</v>
      </c>
      <c r="L347" s="102">
        <f t="shared" si="254"/>
        <v>0</v>
      </c>
      <c r="M347" s="102">
        <f t="shared" si="254"/>
        <v>0</v>
      </c>
      <c r="N347" s="102">
        <f t="shared" si="254"/>
        <v>0</v>
      </c>
      <c r="O347" s="102">
        <f t="shared" si="254"/>
        <v>0</v>
      </c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</row>
    <row r="348" outlineLevel="1">
      <c r="A348" s="99"/>
      <c r="B348" s="177" t="s">
        <v>107</v>
      </c>
      <c r="C348" s="99"/>
      <c r="D348" s="161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</row>
    <row r="349" outlineLevel="1">
      <c r="A349" s="99"/>
      <c r="B349" s="177" t="s">
        <v>108</v>
      </c>
      <c r="C349" s="104"/>
      <c r="D349" s="161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</row>
    <row r="350" outlineLevel="1">
      <c r="A350" s="99"/>
      <c r="B350" s="177" t="s">
        <v>109</v>
      </c>
      <c r="C350" s="104"/>
      <c r="D350" s="161"/>
      <c r="E350" s="102">
        <f>E351</f>
        <v>0</v>
      </c>
      <c r="F350" s="102">
        <f t="shared" ref="F350:P350" si="255">E350+F351</f>
        <v>0</v>
      </c>
      <c r="G350" s="102">
        <f t="shared" si="255"/>
        <v>0</v>
      </c>
      <c r="H350" s="102">
        <f t="shared" si="255"/>
        <v>0</v>
      </c>
      <c r="I350" s="102">
        <f t="shared" si="255"/>
        <v>0</v>
      </c>
      <c r="J350" s="102">
        <f t="shared" si="255"/>
        <v>0</v>
      </c>
      <c r="K350" s="102">
        <f t="shared" si="255"/>
        <v>0</v>
      </c>
      <c r="L350" s="102">
        <f t="shared" si="255"/>
        <v>0</v>
      </c>
      <c r="M350" s="102">
        <f t="shared" si="255"/>
        <v>0</v>
      </c>
      <c r="N350" s="102">
        <f t="shared" si="255"/>
        <v>0</v>
      </c>
      <c r="O350" s="102">
        <f t="shared" si="255"/>
        <v>0</v>
      </c>
      <c r="P350" s="102" t="str">
        <f t="shared" si="255"/>
        <v>#VALUE!</v>
      </c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</row>
    <row r="351" outlineLevel="1">
      <c r="A351" s="99"/>
      <c r="B351" s="177" t="s">
        <v>110</v>
      </c>
      <c r="C351" s="106">
        <v>0.0</v>
      </c>
      <c r="D351" s="161"/>
      <c r="E351" s="102">
        <f t="shared" ref="E351:P351" si="256">-IF(E$328&lt;0,0,$C351*E$328)</f>
        <v>0</v>
      </c>
      <c r="F351" s="102">
        <f t="shared" si="256"/>
        <v>0</v>
      </c>
      <c r="G351" s="102">
        <f t="shared" si="256"/>
        <v>0</v>
      </c>
      <c r="H351" s="102">
        <f t="shared" si="256"/>
        <v>0</v>
      </c>
      <c r="I351" s="102">
        <f t="shared" si="256"/>
        <v>0</v>
      </c>
      <c r="J351" s="102">
        <f t="shared" si="256"/>
        <v>0</v>
      </c>
      <c r="K351" s="102">
        <f t="shared" si="256"/>
        <v>0</v>
      </c>
      <c r="L351" s="102">
        <f t="shared" si="256"/>
        <v>0</v>
      </c>
      <c r="M351" s="102">
        <f t="shared" si="256"/>
        <v>0</v>
      </c>
      <c r="N351" s="102">
        <f t="shared" si="256"/>
        <v>0</v>
      </c>
      <c r="O351" s="102">
        <f t="shared" si="256"/>
        <v>0</v>
      </c>
      <c r="P351" s="102" t="str">
        <f t="shared" si="256"/>
        <v>#VALUE!</v>
      </c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</row>
    <row r="352" outlineLevel="1">
      <c r="A352" s="99"/>
      <c r="B352" s="99"/>
      <c r="C352" s="99"/>
      <c r="D352" s="161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</row>
    <row r="353">
      <c r="A353" s="7"/>
      <c r="B353" s="7" t="s">
        <v>111</v>
      </c>
      <c r="C353" s="66"/>
      <c r="D353" s="190"/>
      <c r="E353" s="68">
        <f t="shared" ref="E353:P353" si="257">SUM(E354:E356)</f>
        <v>0</v>
      </c>
      <c r="F353" s="68">
        <f t="shared" si="257"/>
        <v>0</v>
      </c>
      <c r="G353" s="68">
        <f t="shared" si="257"/>
        <v>0</v>
      </c>
      <c r="H353" s="68">
        <f t="shared" si="257"/>
        <v>0</v>
      </c>
      <c r="I353" s="68">
        <f t="shared" si="257"/>
        <v>0</v>
      </c>
      <c r="J353" s="68">
        <f t="shared" si="257"/>
        <v>0</v>
      </c>
      <c r="K353" s="68">
        <f t="shared" si="257"/>
        <v>0</v>
      </c>
      <c r="L353" s="68">
        <f t="shared" si="257"/>
        <v>0</v>
      </c>
      <c r="M353" s="68">
        <f t="shared" si="257"/>
        <v>0</v>
      </c>
      <c r="N353" s="68">
        <f t="shared" si="257"/>
        <v>0</v>
      </c>
      <c r="O353" s="68">
        <f t="shared" si="257"/>
        <v>0</v>
      </c>
      <c r="P353" s="68" t="str">
        <f t="shared" si="257"/>
        <v>#VALUE!</v>
      </c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</row>
    <row r="354" outlineLevel="1">
      <c r="A354" s="162"/>
      <c r="B354" s="163"/>
      <c r="C354" s="163"/>
      <c r="D354" s="164"/>
      <c r="E354" s="165"/>
      <c r="F354" s="165"/>
      <c r="G354" s="165"/>
      <c r="H354" s="165"/>
      <c r="I354" s="165"/>
      <c r="J354" s="165"/>
      <c r="K354" s="165"/>
      <c r="L354" s="165"/>
      <c r="M354" s="165"/>
      <c r="N354" s="165"/>
      <c r="O354" s="165"/>
      <c r="P354" s="165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</row>
    <row r="355" outlineLevel="1">
      <c r="A355" s="99"/>
      <c r="B355" s="177" t="s">
        <v>112</v>
      </c>
      <c r="C355" s="106">
        <v>0.0</v>
      </c>
      <c r="D355" s="161"/>
      <c r="E355" s="102">
        <f t="shared" ref="E355:P355" si="258">-E331*$C$355</f>
        <v>0</v>
      </c>
      <c r="F355" s="102">
        <f t="shared" si="258"/>
        <v>0</v>
      </c>
      <c r="G355" s="102">
        <f t="shared" si="258"/>
        <v>0</v>
      </c>
      <c r="H355" s="102">
        <f t="shared" si="258"/>
        <v>0</v>
      </c>
      <c r="I355" s="102">
        <f t="shared" si="258"/>
        <v>0</v>
      </c>
      <c r="J355" s="102">
        <f t="shared" si="258"/>
        <v>0</v>
      </c>
      <c r="K355" s="102">
        <f t="shared" si="258"/>
        <v>0</v>
      </c>
      <c r="L355" s="102">
        <f t="shared" si="258"/>
        <v>0</v>
      </c>
      <c r="M355" s="102">
        <f t="shared" si="258"/>
        <v>0</v>
      </c>
      <c r="N355" s="102">
        <f t="shared" si="258"/>
        <v>0</v>
      </c>
      <c r="O355" s="102">
        <f t="shared" si="258"/>
        <v>0</v>
      </c>
      <c r="P355" s="102" t="str">
        <f t="shared" si="258"/>
        <v>#VALUE!</v>
      </c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</row>
    <row r="356" outlineLevel="1">
      <c r="A356" s="99"/>
      <c r="B356" s="99"/>
      <c r="C356" s="99"/>
      <c r="D356" s="161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</row>
    <row r="357">
      <c r="A357" s="7"/>
      <c r="B357" s="7" t="s">
        <v>113</v>
      </c>
      <c r="C357" s="66"/>
      <c r="D357" s="190"/>
      <c r="E357" s="68">
        <f t="shared" ref="E357:P357" si="259">E363+E369</f>
        <v>0</v>
      </c>
      <c r="F357" s="68">
        <f t="shared" si="259"/>
        <v>0</v>
      </c>
      <c r="G357" s="68">
        <f t="shared" si="259"/>
        <v>0</v>
      </c>
      <c r="H357" s="68">
        <f t="shared" si="259"/>
        <v>0</v>
      </c>
      <c r="I357" s="68">
        <f t="shared" si="259"/>
        <v>0</v>
      </c>
      <c r="J357" s="68">
        <f t="shared" si="259"/>
        <v>0</v>
      </c>
      <c r="K357" s="68">
        <f t="shared" si="259"/>
        <v>0</v>
      </c>
      <c r="L357" s="68">
        <f t="shared" si="259"/>
        <v>0</v>
      </c>
      <c r="M357" s="68">
        <f t="shared" si="259"/>
        <v>0</v>
      </c>
      <c r="N357" s="68">
        <f t="shared" si="259"/>
        <v>0</v>
      </c>
      <c r="O357" s="68">
        <f t="shared" si="259"/>
        <v>0</v>
      </c>
      <c r="P357" s="68">
        <f t="shared" si="259"/>
        <v>0</v>
      </c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  <c r="AA357" s="199"/>
    </row>
    <row r="358" outlineLevel="1">
      <c r="A358" s="175"/>
      <c r="B358" s="175" t="s">
        <v>114</v>
      </c>
      <c r="C358" s="175"/>
      <c r="D358" s="101"/>
      <c r="E358" s="42">
        <f t="shared" ref="E358:P358" si="260">E364+E370</f>
        <v>0</v>
      </c>
      <c r="F358" s="42">
        <f t="shared" si="260"/>
        <v>0</v>
      </c>
      <c r="G358" s="42">
        <f t="shared" si="260"/>
        <v>0</v>
      </c>
      <c r="H358" s="42">
        <f t="shared" si="260"/>
        <v>0</v>
      </c>
      <c r="I358" s="42">
        <f t="shared" si="260"/>
        <v>0</v>
      </c>
      <c r="J358" s="42">
        <f t="shared" si="260"/>
        <v>0</v>
      </c>
      <c r="K358" s="42">
        <f t="shared" si="260"/>
        <v>0</v>
      </c>
      <c r="L358" s="42">
        <f t="shared" si="260"/>
        <v>0</v>
      </c>
      <c r="M358" s="42">
        <f t="shared" si="260"/>
        <v>0</v>
      </c>
      <c r="N358" s="42">
        <f t="shared" si="260"/>
        <v>0</v>
      </c>
      <c r="O358" s="42">
        <f t="shared" si="260"/>
        <v>0</v>
      </c>
      <c r="P358" s="42">
        <f t="shared" si="260"/>
        <v>0</v>
      </c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</row>
    <row r="359" outlineLevel="1">
      <c r="A359" s="99"/>
      <c r="B359" s="99"/>
      <c r="C359" s="99"/>
      <c r="D359" s="161"/>
      <c r="E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</row>
    <row r="360" outlineLevel="1">
      <c r="A360" s="200"/>
      <c r="B360" s="201" t="s">
        <v>115</v>
      </c>
      <c r="C360" s="201"/>
      <c r="D360" s="202"/>
      <c r="E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</row>
    <row r="361" outlineLevel="1">
      <c r="A361" s="124"/>
      <c r="B361" s="124" t="s">
        <v>116</v>
      </c>
      <c r="C361" s="100">
        <v>0.0</v>
      </c>
      <c r="D361" s="20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</row>
    <row r="362" outlineLevel="1">
      <c r="A362" s="175"/>
      <c r="B362" s="175" t="s">
        <v>117</v>
      </c>
      <c r="C362" s="175"/>
      <c r="D362" s="171"/>
      <c r="E362" s="42">
        <f>C363</f>
        <v>0</v>
      </c>
      <c r="F362" s="42">
        <f t="shared" ref="F362:P362" si="261">E363</f>
        <v>0</v>
      </c>
      <c r="G362" s="42">
        <f t="shared" si="261"/>
        <v>0</v>
      </c>
      <c r="H362" s="42">
        <f t="shared" si="261"/>
        <v>0</v>
      </c>
      <c r="I362" s="42">
        <f t="shared" si="261"/>
        <v>0</v>
      </c>
      <c r="J362" s="42">
        <f t="shared" si="261"/>
        <v>0</v>
      </c>
      <c r="K362" s="42">
        <f t="shared" si="261"/>
        <v>0</v>
      </c>
      <c r="L362" s="42">
        <f t="shared" si="261"/>
        <v>0</v>
      </c>
      <c r="M362" s="42">
        <f t="shared" si="261"/>
        <v>0</v>
      </c>
      <c r="N362" s="42">
        <f t="shared" si="261"/>
        <v>0</v>
      </c>
      <c r="O362" s="42">
        <f t="shared" si="261"/>
        <v>0</v>
      </c>
      <c r="P362" s="42">
        <f t="shared" si="261"/>
        <v>0</v>
      </c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</row>
    <row r="363" outlineLevel="1">
      <c r="A363" s="124"/>
      <c r="B363" s="124" t="s">
        <v>118</v>
      </c>
      <c r="C363" s="100">
        <v>0.0</v>
      </c>
      <c r="D363" s="203"/>
      <c r="E363" s="47">
        <f t="shared" ref="E363:P363" si="262">-(E163+E173+E183+E193+E204+E276+E286)*$C$361/30</f>
        <v>0</v>
      </c>
      <c r="F363" s="47">
        <f t="shared" si="262"/>
        <v>0</v>
      </c>
      <c r="G363" s="47">
        <f t="shared" si="262"/>
        <v>0</v>
      </c>
      <c r="H363" s="47">
        <f t="shared" si="262"/>
        <v>0</v>
      </c>
      <c r="I363" s="47">
        <f t="shared" si="262"/>
        <v>0</v>
      </c>
      <c r="J363" s="47">
        <f t="shared" si="262"/>
        <v>0</v>
      </c>
      <c r="K363" s="47">
        <f t="shared" si="262"/>
        <v>0</v>
      </c>
      <c r="L363" s="47">
        <f t="shared" si="262"/>
        <v>0</v>
      </c>
      <c r="M363" s="47">
        <f t="shared" si="262"/>
        <v>0</v>
      </c>
      <c r="N363" s="47">
        <f t="shared" si="262"/>
        <v>0</v>
      </c>
      <c r="O363" s="47">
        <f t="shared" si="262"/>
        <v>0</v>
      </c>
      <c r="P363" s="47">
        <f t="shared" si="262"/>
        <v>0</v>
      </c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</row>
    <row r="364" outlineLevel="1">
      <c r="A364" s="175"/>
      <c r="B364" s="175" t="s">
        <v>119</v>
      </c>
      <c r="C364" s="175"/>
      <c r="D364" s="171"/>
      <c r="E364" s="42">
        <f t="shared" ref="E364:P364" si="263">E363-E362</f>
        <v>0</v>
      </c>
      <c r="F364" s="42">
        <f t="shared" si="263"/>
        <v>0</v>
      </c>
      <c r="G364" s="42">
        <f t="shared" si="263"/>
        <v>0</v>
      </c>
      <c r="H364" s="42">
        <f t="shared" si="263"/>
        <v>0</v>
      </c>
      <c r="I364" s="42">
        <f t="shared" si="263"/>
        <v>0</v>
      </c>
      <c r="J364" s="42">
        <f t="shared" si="263"/>
        <v>0</v>
      </c>
      <c r="K364" s="42">
        <f t="shared" si="263"/>
        <v>0</v>
      </c>
      <c r="L364" s="42">
        <f t="shared" si="263"/>
        <v>0</v>
      </c>
      <c r="M364" s="42">
        <f t="shared" si="263"/>
        <v>0</v>
      </c>
      <c r="N364" s="42">
        <f t="shared" si="263"/>
        <v>0</v>
      </c>
      <c r="O364" s="42">
        <f t="shared" si="263"/>
        <v>0</v>
      </c>
      <c r="P364" s="42">
        <f t="shared" si="263"/>
        <v>0</v>
      </c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</row>
    <row r="365" outlineLevel="1">
      <c r="A365" s="99"/>
      <c r="B365" s="99"/>
      <c r="C365" s="99"/>
      <c r="D365" s="161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</row>
    <row r="366" outlineLevel="1">
      <c r="A366" s="124"/>
      <c r="B366" s="110" t="s">
        <v>120</v>
      </c>
      <c r="C366" s="204"/>
      <c r="D366" s="203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</row>
    <row r="367" outlineLevel="1">
      <c r="A367" s="124"/>
      <c r="B367" s="124" t="s">
        <v>121</v>
      </c>
      <c r="C367" s="100">
        <v>0.0</v>
      </c>
      <c r="D367" s="203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</row>
    <row r="368" outlineLevel="1">
      <c r="A368" s="124"/>
      <c r="B368" s="175" t="s">
        <v>122</v>
      </c>
      <c r="C368" s="175"/>
      <c r="D368" s="203"/>
      <c r="E368" s="42">
        <f>C369</f>
        <v>0</v>
      </c>
      <c r="F368" s="42">
        <f t="shared" ref="F368:P368" si="264">E369</f>
        <v>0</v>
      </c>
      <c r="G368" s="42">
        <f t="shared" si="264"/>
        <v>0</v>
      </c>
      <c r="H368" s="42">
        <f t="shared" si="264"/>
        <v>0</v>
      </c>
      <c r="I368" s="42">
        <f t="shared" si="264"/>
        <v>0</v>
      </c>
      <c r="J368" s="42">
        <f t="shared" si="264"/>
        <v>0</v>
      </c>
      <c r="K368" s="42">
        <f t="shared" si="264"/>
        <v>0</v>
      </c>
      <c r="L368" s="42">
        <f t="shared" si="264"/>
        <v>0</v>
      </c>
      <c r="M368" s="42">
        <f t="shared" si="264"/>
        <v>0</v>
      </c>
      <c r="N368" s="42">
        <f t="shared" si="264"/>
        <v>0</v>
      </c>
      <c r="O368" s="42">
        <f t="shared" si="264"/>
        <v>0</v>
      </c>
      <c r="P368" s="42">
        <f t="shared" si="264"/>
        <v>0</v>
      </c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</row>
    <row r="369" outlineLevel="1">
      <c r="A369" s="124"/>
      <c r="B369" s="124" t="s">
        <v>123</v>
      </c>
      <c r="C369" s="100">
        <v>0.0</v>
      </c>
      <c r="D369" s="203"/>
      <c r="E369" s="42">
        <f t="shared" ref="E369:P369" si="265">E65*$C$367/30</f>
        <v>0</v>
      </c>
      <c r="F369" s="42">
        <f t="shared" si="265"/>
        <v>0</v>
      </c>
      <c r="G369" s="42">
        <f t="shared" si="265"/>
        <v>0</v>
      </c>
      <c r="H369" s="42">
        <f t="shared" si="265"/>
        <v>0</v>
      </c>
      <c r="I369" s="42">
        <f t="shared" si="265"/>
        <v>0</v>
      </c>
      <c r="J369" s="42">
        <f t="shared" si="265"/>
        <v>0</v>
      </c>
      <c r="K369" s="42">
        <f t="shared" si="265"/>
        <v>0</v>
      </c>
      <c r="L369" s="42">
        <f t="shared" si="265"/>
        <v>0</v>
      </c>
      <c r="M369" s="42">
        <f t="shared" si="265"/>
        <v>0</v>
      </c>
      <c r="N369" s="42">
        <f t="shared" si="265"/>
        <v>0</v>
      </c>
      <c r="O369" s="42">
        <f t="shared" si="265"/>
        <v>0</v>
      </c>
      <c r="P369" s="42">
        <f t="shared" si="265"/>
        <v>0</v>
      </c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</row>
    <row r="370" outlineLevel="1">
      <c r="A370" s="124"/>
      <c r="B370" s="175" t="s">
        <v>124</v>
      </c>
      <c r="D370" s="203"/>
      <c r="E370" s="42">
        <f t="shared" ref="E370:P370" si="266">E369-E368</f>
        <v>0</v>
      </c>
      <c r="F370" s="42">
        <f t="shared" si="266"/>
        <v>0</v>
      </c>
      <c r="G370" s="42">
        <f t="shared" si="266"/>
        <v>0</v>
      </c>
      <c r="H370" s="42">
        <f t="shared" si="266"/>
        <v>0</v>
      </c>
      <c r="I370" s="42">
        <f t="shared" si="266"/>
        <v>0</v>
      </c>
      <c r="J370" s="42">
        <f t="shared" si="266"/>
        <v>0</v>
      </c>
      <c r="K370" s="42">
        <f t="shared" si="266"/>
        <v>0</v>
      </c>
      <c r="L370" s="42">
        <f t="shared" si="266"/>
        <v>0</v>
      </c>
      <c r="M370" s="42">
        <f t="shared" si="266"/>
        <v>0</v>
      </c>
      <c r="N370" s="42">
        <f t="shared" si="266"/>
        <v>0</v>
      </c>
      <c r="O370" s="42">
        <f t="shared" si="266"/>
        <v>0</v>
      </c>
      <c r="P370" s="42">
        <f t="shared" si="266"/>
        <v>0</v>
      </c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</row>
    <row r="371">
      <c r="A371" s="7"/>
      <c r="B371" s="7" t="s">
        <v>125</v>
      </c>
      <c r="C371" s="66"/>
      <c r="D371" s="190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199"/>
      <c r="R371" s="199"/>
      <c r="S371" s="199"/>
      <c r="T371" s="199"/>
      <c r="U371" s="199"/>
      <c r="V371" s="199"/>
      <c r="W371" s="199"/>
      <c r="X371" s="199"/>
      <c r="Y371" s="199"/>
      <c r="Z371" s="199"/>
      <c r="AA371" s="199"/>
    </row>
    <row r="372" outlineLevel="1">
      <c r="A372" s="162"/>
      <c r="B372" s="163"/>
      <c r="C372" s="163"/>
      <c r="D372" s="164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65"/>
      <c r="Q372" s="199"/>
      <c r="R372" s="199"/>
      <c r="S372" s="199"/>
      <c r="T372" s="199"/>
      <c r="U372" s="199"/>
      <c r="V372" s="199"/>
      <c r="W372" s="199"/>
      <c r="X372" s="199"/>
      <c r="Y372" s="199"/>
      <c r="Z372" s="199"/>
      <c r="AA372" s="199"/>
    </row>
    <row r="373" outlineLevel="1">
      <c r="A373" s="200"/>
      <c r="B373" s="201" t="s">
        <v>126</v>
      </c>
      <c r="C373" s="201"/>
      <c r="D373" s="205"/>
      <c r="E373" s="206">
        <f>C378</f>
        <v>0</v>
      </c>
      <c r="F373" s="206">
        <f t="shared" ref="F373:P373" si="267">E378</f>
        <v>3480694.164</v>
      </c>
      <c r="G373" s="206">
        <f t="shared" si="267"/>
        <v>4403242.747</v>
      </c>
      <c r="H373" s="206">
        <f t="shared" si="267"/>
        <v>9703872.138</v>
      </c>
      <c r="I373" s="206">
        <f t="shared" si="267"/>
        <v>11390582.34</v>
      </c>
      <c r="J373" s="206">
        <f t="shared" si="267"/>
        <v>18539854.47</v>
      </c>
      <c r="K373" s="206">
        <f t="shared" si="267"/>
        <v>21334568.27</v>
      </c>
      <c r="L373" s="206">
        <f t="shared" si="267"/>
        <v>30430723.71</v>
      </c>
      <c r="M373" s="206">
        <f t="shared" si="267"/>
        <v>34284320.82</v>
      </c>
      <c r="N373" s="206">
        <f t="shared" si="267"/>
        <v>44499519.33</v>
      </c>
      <c r="O373" s="206">
        <f t="shared" si="267"/>
        <v>48644319.25</v>
      </c>
      <c r="P373" s="206">
        <f t="shared" si="267"/>
        <v>59150720.59</v>
      </c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outlineLevel="1">
      <c r="A374" s="175"/>
      <c r="B374" s="175" t="s">
        <v>127</v>
      </c>
      <c r="C374" s="175"/>
      <c r="D374" s="101"/>
      <c r="E374" s="42">
        <f t="shared" ref="E374:P374" si="268">E322+E325+E326+E327-E358</f>
        <v>3480694.164</v>
      </c>
      <c r="F374" s="42">
        <f t="shared" si="268"/>
        <v>922548.5825</v>
      </c>
      <c r="G374" s="42">
        <f t="shared" si="268"/>
        <v>5300629.391</v>
      </c>
      <c r="H374" s="42">
        <f t="shared" si="268"/>
        <v>1686710.199</v>
      </c>
      <c r="I374" s="42">
        <f t="shared" si="268"/>
        <v>7149272.137</v>
      </c>
      <c r="J374" s="42">
        <f t="shared" si="268"/>
        <v>2794713.792</v>
      </c>
      <c r="K374" s="42">
        <f t="shared" si="268"/>
        <v>9096155.447</v>
      </c>
      <c r="L374" s="42">
        <f t="shared" si="268"/>
        <v>3853597.102</v>
      </c>
      <c r="M374" s="42">
        <f t="shared" si="268"/>
        <v>10215198.51</v>
      </c>
      <c r="N374" s="42">
        <f t="shared" si="268"/>
        <v>4144799.925</v>
      </c>
      <c r="O374" s="42">
        <f t="shared" si="268"/>
        <v>10506401.34</v>
      </c>
      <c r="P374" s="42">
        <f t="shared" si="268"/>
        <v>2366002.748</v>
      </c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</row>
    <row r="375" outlineLevel="1">
      <c r="A375" s="175"/>
      <c r="B375" s="175" t="s">
        <v>128</v>
      </c>
      <c r="C375" s="175"/>
      <c r="D375" s="101"/>
      <c r="E375" s="42">
        <f t="shared" ref="E375:H375" si="269">E342+E351+E348+E341</f>
        <v>0</v>
      </c>
      <c r="F375" s="42">
        <f t="shared" si="269"/>
        <v>0</v>
      </c>
      <c r="G375" s="42">
        <f t="shared" si="269"/>
        <v>0</v>
      </c>
      <c r="H375" s="42">
        <f t="shared" si="269"/>
        <v>0</v>
      </c>
      <c r="I375" s="42">
        <f t="shared" ref="I375:P375" si="270">I342+I351+I348+I341-I333</f>
        <v>0</v>
      </c>
      <c r="J375" s="42">
        <f t="shared" si="270"/>
        <v>0</v>
      </c>
      <c r="K375" s="42">
        <f t="shared" si="270"/>
        <v>0</v>
      </c>
      <c r="L375" s="42">
        <f t="shared" si="270"/>
        <v>0</v>
      </c>
      <c r="M375" s="42">
        <f t="shared" si="270"/>
        <v>0</v>
      </c>
      <c r="N375" s="42">
        <f t="shared" si="270"/>
        <v>0</v>
      </c>
      <c r="O375" s="42">
        <f t="shared" si="270"/>
        <v>0</v>
      </c>
      <c r="P375" s="42" t="str">
        <f t="shared" si="270"/>
        <v>#VALUE!</v>
      </c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</row>
    <row r="376" outlineLevel="1">
      <c r="A376" s="175"/>
      <c r="B376" s="175" t="s">
        <v>129</v>
      </c>
      <c r="C376" s="175"/>
      <c r="D376" s="101"/>
      <c r="E376" s="42">
        <f t="shared" ref="E376:P376" si="271">E353</f>
        <v>0</v>
      </c>
      <c r="F376" s="42">
        <f t="shared" si="271"/>
        <v>0</v>
      </c>
      <c r="G376" s="42">
        <f t="shared" si="271"/>
        <v>0</v>
      </c>
      <c r="H376" s="42">
        <f t="shared" si="271"/>
        <v>0</v>
      </c>
      <c r="I376" s="42">
        <f t="shared" si="271"/>
        <v>0</v>
      </c>
      <c r="J376" s="42">
        <f t="shared" si="271"/>
        <v>0</v>
      </c>
      <c r="K376" s="42">
        <f t="shared" si="271"/>
        <v>0</v>
      </c>
      <c r="L376" s="42">
        <f t="shared" si="271"/>
        <v>0</v>
      </c>
      <c r="M376" s="42">
        <f t="shared" si="271"/>
        <v>0</v>
      </c>
      <c r="N376" s="42">
        <f t="shared" si="271"/>
        <v>0</v>
      </c>
      <c r="O376" s="42">
        <f t="shared" si="271"/>
        <v>0</v>
      </c>
      <c r="P376" s="42" t="str">
        <f t="shared" si="271"/>
        <v>#VALUE!</v>
      </c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</row>
    <row r="377" outlineLevel="1">
      <c r="A377" s="207"/>
      <c r="B377" s="207" t="s">
        <v>130</v>
      </c>
      <c r="C377" s="207"/>
      <c r="D377" s="101"/>
      <c r="E377" s="208">
        <f t="shared" ref="E377:P377" si="272">SUM(E374:E376)</f>
        <v>3480694.164</v>
      </c>
      <c r="F377" s="208">
        <f t="shared" si="272"/>
        <v>922548.5825</v>
      </c>
      <c r="G377" s="208">
        <f t="shared" si="272"/>
        <v>5300629.391</v>
      </c>
      <c r="H377" s="208">
        <f t="shared" si="272"/>
        <v>1686710.199</v>
      </c>
      <c r="I377" s="208">
        <f t="shared" si="272"/>
        <v>7149272.137</v>
      </c>
      <c r="J377" s="208">
        <f t="shared" si="272"/>
        <v>2794713.792</v>
      </c>
      <c r="K377" s="208">
        <f t="shared" si="272"/>
        <v>9096155.447</v>
      </c>
      <c r="L377" s="208">
        <f t="shared" si="272"/>
        <v>3853597.102</v>
      </c>
      <c r="M377" s="208">
        <f t="shared" si="272"/>
        <v>10215198.51</v>
      </c>
      <c r="N377" s="208">
        <f t="shared" si="272"/>
        <v>4144799.925</v>
      </c>
      <c r="O377" s="208">
        <f t="shared" si="272"/>
        <v>10506401.34</v>
      </c>
      <c r="P377" s="208" t="str">
        <f t="shared" si="272"/>
        <v>#VALUE!</v>
      </c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</row>
    <row r="378" outlineLevel="1">
      <c r="A378" s="200"/>
      <c r="B378" s="201" t="s">
        <v>131</v>
      </c>
      <c r="C378" s="100">
        <v>0.0</v>
      </c>
      <c r="D378" s="205"/>
      <c r="E378" s="206">
        <f t="shared" ref="E378:P378" si="273">E373+E377</f>
        <v>3480694.164</v>
      </c>
      <c r="F378" s="206">
        <f t="shared" si="273"/>
        <v>4403242.747</v>
      </c>
      <c r="G378" s="206">
        <f t="shared" si="273"/>
        <v>9703872.138</v>
      </c>
      <c r="H378" s="206">
        <f t="shared" si="273"/>
        <v>11390582.34</v>
      </c>
      <c r="I378" s="206">
        <f t="shared" si="273"/>
        <v>18539854.47</v>
      </c>
      <c r="J378" s="206">
        <f t="shared" si="273"/>
        <v>21334568.27</v>
      </c>
      <c r="K378" s="206">
        <f t="shared" si="273"/>
        <v>30430723.71</v>
      </c>
      <c r="L378" s="206">
        <f t="shared" si="273"/>
        <v>34284320.82</v>
      </c>
      <c r="M378" s="206">
        <f t="shared" si="273"/>
        <v>44499519.33</v>
      </c>
      <c r="N378" s="206">
        <f t="shared" si="273"/>
        <v>48644319.25</v>
      </c>
      <c r="O378" s="206">
        <f t="shared" si="273"/>
        <v>59150720.59</v>
      </c>
      <c r="P378" s="206" t="str">
        <f t="shared" si="273"/>
        <v>#VALUE!</v>
      </c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outlineLevel="1">
      <c r="A379" s="172"/>
      <c r="B379" s="172"/>
      <c r="C379" s="173"/>
      <c r="D379" s="174"/>
      <c r="E379" s="173"/>
      <c r="F379" s="173"/>
      <c r="G379" s="173"/>
      <c r="H379" s="173"/>
      <c r="I379" s="173"/>
      <c r="J379" s="173"/>
      <c r="K379" s="173"/>
      <c r="L379" s="173"/>
      <c r="M379" s="173"/>
      <c r="N379" s="173"/>
      <c r="O379" s="173"/>
      <c r="P379" s="173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</row>
    <row r="380">
      <c r="A380" s="7"/>
      <c r="B380" s="7" t="s">
        <v>132</v>
      </c>
      <c r="C380" s="66">
        <f>C382-C388</f>
        <v>0</v>
      </c>
      <c r="D380" s="190"/>
      <c r="E380" s="68">
        <f t="shared" ref="E380:P380" si="274">E382-E388</f>
        <v>0</v>
      </c>
      <c r="F380" s="68">
        <f t="shared" si="274"/>
        <v>0</v>
      </c>
      <c r="G380" s="68">
        <f t="shared" si="274"/>
        <v>0</v>
      </c>
      <c r="H380" s="68">
        <f t="shared" si="274"/>
        <v>0</v>
      </c>
      <c r="I380" s="68">
        <f t="shared" si="274"/>
        <v>0</v>
      </c>
      <c r="J380" s="68">
        <f t="shared" si="274"/>
        <v>0</v>
      </c>
      <c r="K380" s="68">
        <f t="shared" si="274"/>
        <v>0</v>
      </c>
      <c r="L380" s="68">
        <f t="shared" si="274"/>
        <v>0</v>
      </c>
      <c r="M380" s="68">
        <f t="shared" si="274"/>
        <v>0</v>
      </c>
      <c r="N380" s="68">
        <f t="shared" si="274"/>
        <v>0</v>
      </c>
      <c r="O380" s="68">
        <f t="shared" si="274"/>
        <v>0</v>
      </c>
      <c r="P380" s="68" t="str">
        <f t="shared" si="274"/>
        <v>#VALUE!</v>
      </c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</row>
    <row r="381" outlineLevel="1">
      <c r="A381" s="162"/>
      <c r="B381" s="163"/>
      <c r="C381" s="163"/>
      <c r="D381" s="164"/>
      <c r="E381" s="165"/>
      <c r="F381" s="165"/>
      <c r="G381" s="165"/>
      <c r="H381" s="165"/>
      <c r="I381" s="165"/>
      <c r="J381" s="165"/>
      <c r="K381" s="165"/>
      <c r="L381" s="165"/>
      <c r="M381" s="165"/>
      <c r="N381" s="165"/>
      <c r="O381" s="165"/>
      <c r="P381" s="165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  <c r="AA381" s="199"/>
    </row>
    <row r="382" outlineLevel="1">
      <c r="A382" s="210"/>
      <c r="B382" s="211" t="s">
        <v>133</v>
      </c>
      <c r="C382" s="212">
        <f>SUM(C383:C386)</f>
        <v>0</v>
      </c>
      <c r="D382" s="213"/>
      <c r="E382" s="212">
        <f t="shared" ref="E382:P382" si="275">SUM(E383:E386)</f>
        <v>3480694.164</v>
      </c>
      <c r="F382" s="212">
        <f t="shared" si="275"/>
        <v>4403242.747</v>
      </c>
      <c r="G382" s="212">
        <f t="shared" si="275"/>
        <v>9703872.138</v>
      </c>
      <c r="H382" s="212">
        <f t="shared" si="275"/>
        <v>11390582.34</v>
      </c>
      <c r="I382" s="212">
        <f t="shared" si="275"/>
        <v>18539854.47</v>
      </c>
      <c r="J382" s="212">
        <f t="shared" si="275"/>
        <v>21334568.27</v>
      </c>
      <c r="K382" s="212">
        <f t="shared" si="275"/>
        <v>30430723.71</v>
      </c>
      <c r="L382" s="212">
        <f t="shared" si="275"/>
        <v>34284320.82</v>
      </c>
      <c r="M382" s="212">
        <f t="shared" si="275"/>
        <v>44499519.33</v>
      </c>
      <c r="N382" s="212">
        <f t="shared" si="275"/>
        <v>48644319.25</v>
      </c>
      <c r="O382" s="212">
        <f t="shared" si="275"/>
        <v>59150720.59</v>
      </c>
      <c r="P382" s="212" t="str">
        <f t="shared" si="275"/>
        <v>#VALUE!</v>
      </c>
      <c r="Q382" s="214"/>
      <c r="R382" s="214"/>
      <c r="S382" s="214"/>
      <c r="T382" s="214"/>
      <c r="U382" s="214"/>
      <c r="V382" s="214"/>
      <c r="W382" s="214"/>
      <c r="X382" s="214"/>
      <c r="Y382" s="214"/>
      <c r="Z382" s="214"/>
      <c r="AA382" s="214"/>
    </row>
    <row r="383" outlineLevel="1">
      <c r="A383" s="172"/>
      <c r="B383" s="215" t="s">
        <v>134</v>
      </c>
      <c r="C383" s="216">
        <f>0</f>
        <v>0</v>
      </c>
      <c r="D383" s="217"/>
      <c r="E383" s="218">
        <f t="shared" ref="E383:P383" si="276">0</f>
        <v>0</v>
      </c>
      <c r="F383" s="218">
        <f t="shared" si="276"/>
        <v>0</v>
      </c>
      <c r="G383" s="218">
        <f t="shared" si="276"/>
        <v>0</v>
      </c>
      <c r="H383" s="218">
        <f t="shared" si="276"/>
        <v>0</v>
      </c>
      <c r="I383" s="218">
        <f t="shared" si="276"/>
        <v>0</v>
      </c>
      <c r="J383" s="218">
        <f t="shared" si="276"/>
        <v>0</v>
      </c>
      <c r="K383" s="218">
        <f t="shared" si="276"/>
        <v>0</v>
      </c>
      <c r="L383" s="218">
        <f t="shared" si="276"/>
        <v>0</v>
      </c>
      <c r="M383" s="218">
        <f t="shared" si="276"/>
        <v>0</v>
      </c>
      <c r="N383" s="218">
        <f t="shared" si="276"/>
        <v>0</v>
      </c>
      <c r="O383" s="218">
        <f t="shared" si="276"/>
        <v>0</v>
      </c>
      <c r="P383" s="218">
        <f t="shared" si="276"/>
        <v>0</v>
      </c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</row>
    <row r="384" outlineLevel="1">
      <c r="A384" s="172"/>
      <c r="B384" s="215" t="s">
        <v>35</v>
      </c>
      <c r="C384" s="216">
        <v>0.0</v>
      </c>
      <c r="D384" s="219"/>
      <c r="E384" s="218">
        <f t="shared" ref="E384:P384" si="277">E378</f>
        <v>3480694.164</v>
      </c>
      <c r="F384" s="218">
        <f t="shared" si="277"/>
        <v>4403242.747</v>
      </c>
      <c r="G384" s="218">
        <f t="shared" si="277"/>
        <v>9703872.138</v>
      </c>
      <c r="H384" s="218">
        <f t="shared" si="277"/>
        <v>11390582.34</v>
      </c>
      <c r="I384" s="218">
        <f t="shared" si="277"/>
        <v>18539854.47</v>
      </c>
      <c r="J384" s="218">
        <f t="shared" si="277"/>
        <v>21334568.27</v>
      </c>
      <c r="K384" s="218">
        <f t="shared" si="277"/>
        <v>30430723.71</v>
      </c>
      <c r="L384" s="218">
        <f t="shared" si="277"/>
        <v>34284320.82</v>
      </c>
      <c r="M384" s="218">
        <f t="shared" si="277"/>
        <v>44499519.33</v>
      </c>
      <c r="N384" s="218">
        <f t="shared" si="277"/>
        <v>48644319.25</v>
      </c>
      <c r="O384" s="218">
        <f t="shared" si="277"/>
        <v>59150720.59</v>
      </c>
      <c r="P384" s="218" t="str">
        <f t="shared" si="277"/>
        <v>#VALUE!</v>
      </c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</row>
    <row r="385" outlineLevel="1">
      <c r="A385" s="172"/>
      <c r="B385" s="215" t="s">
        <v>135</v>
      </c>
      <c r="C385" s="216">
        <v>0.0</v>
      </c>
      <c r="D385" s="219"/>
      <c r="E385" s="218">
        <f t="shared" ref="E385:P385" si="278">E363</f>
        <v>0</v>
      </c>
      <c r="F385" s="218">
        <f t="shared" si="278"/>
        <v>0</v>
      </c>
      <c r="G385" s="218">
        <f t="shared" si="278"/>
        <v>0</v>
      </c>
      <c r="H385" s="218">
        <f t="shared" si="278"/>
        <v>0</v>
      </c>
      <c r="I385" s="218">
        <f t="shared" si="278"/>
        <v>0</v>
      </c>
      <c r="J385" s="218">
        <f t="shared" si="278"/>
        <v>0</v>
      </c>
      <c r="K385" s="218">
        <f t="shared" si="278"/>
        <v>0</v>
      </c>
      <c r="L385" s="218">
        <f t="shared" si="278"/>
        <v>0</v>
      </c>
      <c r="M385" s="218">
        <f t="shared" si="278"/>
        <v>0</v>
      </c>
      <c r="N385" s="218">
        <f t="shared" si="278"/>
        <v>0</v>
      </c>
      <c r="O385" s="218">
        <f t="shared" si="278"/>
        <v>0</v>
      </c>
      <c r="P385" s="218">
        <f t="shared" si="278"/>
        <v>0</v>
      </c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</row>
    <row r="386" outlineLevel="1">
      <c r="A386" s="172"/>
      <c r="B386" s="215" t="s">
        <v>136</v>
      </c>
      <c r="C386" s="216">
        <v>0.0</v>
      </c>
      <c r="D386" s="219"/>
      <c r="E386" s="218">
        <f t="shared" ref="E386:P386" si="279">E369</f>
        <v>0</v>
      </c>
      <c r="F386" s="218">
        <f t="shared" si="279"/>
        <v>0</v>
      </c>
      <c r="G386" s="218">
        <f t="shared" si="279"/>
        <v>0</v>
      </c>
      <c r="H386" s="218">
        <f t="shared" si="279"/>
        <v>0</v>
      </c>
      <c r="I386" s="218">
        <f t="shared" si="279"/>
        <v>0</v>
      </c>
      <c r="J386" s="218">
        <f t="shared" si="279"/>
        <v>0</v>
      </c>
      <c r="K386" s="218">
        <f t="shared" si="279"/>
        <v>0</v>
      </c>
      <c r="L386" s="218">
        <f t="shared" si="279"/>
        <v>0</v>
      </c>
      <c r="M386" s="218">
        <f t="shared" si="279"/>
        <v>0</v>
      </c>
      <c r="N386" s="218">
        <f t="shared" si="279"/>
        <v>0</v>
      </c>
      <c r="O386" s="218">
        <f t="shared" si="279"/>
        <v>0</v>
      </c>
      <c r="P386" s="218">
        <f t="shared" si="279"/>
        <v>0</v>
      </c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</row>
    <row r="387" outlineLevel="1">
      <c r="A387" s="172"/>
      <c r="B387" s="215"/>
      <c r="C387" s="173"/>
      <c r="D387" s="174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73"/>
      <c r="P387" s="173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</row>
    <row r="388" outlineLevel="1">
      <c r="A388" s="210"/>
      <c r="B388" s="211" t="s">
        <v>137</v>
      </c>
      <c r="C388" s="212">
        <f>C390+C396</f>
        <v>0</v>
      </c>
      <c r="D388" s="213"/>
      <c r="E388" s="212">
        <f t="shared" ref="E388:P388" si="280">E390+E396</f>
        <v>3480694.164</v>
      </c>
      <c r="F388" s="212">
        <f t="shared" si="280"/>
        <v>4403242.747</v>
      </c>
      <c r="G388" s="212">
        <f t="shared" si="280"/>
        <v>9703872.138</v>
      </c>
      <c r="H388" s="212">
        <f t="shared" si="280"/>
        <v>11390582.34</v>
      </c>
      <c r="I388" s="212">
        <f t="shared" si="280"/>
        <v>18539854.47</v>
      </c>
      <c r="J388" s="212">
        <f t="shared" si="280"/>
        <v>21334568.27</v>
      </c>
      <c r="K388" s="212">
        <f t="shared" si="280"/>
        <v>30430723.71</v>
      </c>
      <c r="L388" s="212">
        <f t="shared" si="280"/>
        <v>34284320.82</v>
      </c>
      <c r="M388" s="212">
        <f t="shared" si="280"/>
        <v>44499519.33</v>
      </c>
      <c r="N388" s="212">
        <f t="shared" si="280"/>
        <v>48644319.25</v>
      </c>
      <c r="O388" s="212">
        <f t="shared" si="280"/>
        <v>59150720.59</v>
      </c>
      <c r="P388" s="212" t="str">
        <f t="shared" si="280"/>
        <v>#VALUE!</v>
      </c>
      <c r="Q388" s="214"/>
      <c r="R388" s="214"/>
      <c r="S388" s="214"/>
      <c r="T388" s="214"/>
      <c r="U388" s="214"/>
      <c r="V388" s="214"/>
      <c r="W388" s="214"/>
      <c r="X388" s="214"/>
      <c r="Y388" s="214"/>
      <c r="Z388" s="214"/>
      <c r="AA388" s="214"/>
    </row>
    <row r="389" outlineLevel="1">
      <c r="A389" s="172"/>
      <c r="B389" s="215"/>
      <c r="C389" s="173"/>
      <c r="D389" s="174"/>
      <c r="E389" s="173"/>
      <c r="F389" s="173"/>
      <c r="G389" s="173"/>
      <c r="H389" s="173"/>
      <c r="I389" s="173"/>
      <c r="J389" s="173"/>
      <c r="K389" s="173"/>
      <c r="L389" s="173"/>
      <c r="M389" s="173"/>
      <c r="N389" s="173"/>
      <c r="O389" s="173"/>
      <c r="P389" s="173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</row>
    <row r="390" outlineLevel="1">
      <c r="A390" s="220"/>
      <c r="B390" s="221" t="s">
        <v>138</v>
      </c>
      <c r="C390" s="222">
        <f>SUM(C391:C393)</f>
        <v>0</v>
      </c>
      <c r="D390" s="217"/>
      <c r="E390" s="222">
        <f t="shared" ref="E390:P390" si="281">SUM(E391:E393)</f>
        <v>3480694.164</v>
      </c>
      <c r="F390" s="222">
        <f t="shared" si="281"/>
        <v>4403242.747</v>
      </c>
      <c r="G390" s="222">
        <f t="shared" si="281"/>
        <v>9703872.138</v>
      </c>
      <c r="H390" s="222">
        <f t="shared" si="281"/>
        <v>11390582.34</v>
      </c>
      <c r="I390" s="222">
        <f t="shared" si="281"/>
        <v>18539854.47</v>
      </c>
      <c r="J390" s="222">
        <f t="shared" si="281"/>
        <v>21334568.27</v>
      </c>
      <c r="K390" s="222">
        <f t="shared" si="281"/>
        <v>30430723.71</v>
      </c>
      <c r="L390" s="222">
        <f t="shared" si="281"/>
        <v>34284320.82</v>
      </c>
      <c r="M390" s="222">
        <f t="shared" si="281"/>
        <v>44499519.33</v>
      </c>
      <c r="N390" s="222">
        <f t="shared" si="281"/>
        <v>48644319.25</v>
      </c>
      <c r="O390" s="222">
        <f t="shared" si="281"/>
        <v>59150720.59</v>
      </c>
      <c r="P390" s="222" t="str">
        <f t="shared" si="281"/>
        <v>#VALUE!</v>
      </c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</row>
    <row r="391" outlineLevel="1">
      <c r="A391" s="172"/>
      <c r="B391" s="223" t="s">
        <v>139</v>
      </c>
      <c r="C391" s="218"/>
      <c r="D391" s="219"/>
      <c r="E391" s="218">
        <f t="shared" ref="E391:H391" si="282">E331</f>
        <v>3480694.164</v>
      </c>
      <c r="F391" s="218">
        <f t="shared" si="282"/>
        <v>4403242.747</v>
      </c>
      <c r="G391" s="218">
        <f t="shared" si="282"/>
        <v>9703872.138</v>
      </c>
      <c r="H391" s="218">
        <f t="shared" si="282"/>
        <v>11390582.34</v>
      </c>
      <c r="I391" s="218">
        <f t="shared" ref="I391:P391" si="283">I335</f>
        <v>18539854.47</v>
      </c>
      <c r="J391" s="218">
        <f t="shared" si="283"/>
        <v>21334568.27</v>
      </c>
      <c r="K391" s="218">
        <f t="shared" si="283"/>
        <v>30430723.71</v>
      </c>
      <c r="L391" s="218">
        <f t="shared" si="283"/>
        <v>34284320.82</v>
      </c>
      <c r="M391" s="218">
        <f t="shared" si="283"/>
        <v>44499519.33</v>
      </c>
      <c r="N391" s="218">
        <f t="shared" si="283"/>
        <v>48644319.25</v>
      </c>
      <c r="O391" s="218">
        <f t="shared" si="283"/>
        <v>59150720.59</v>
      </c>
      <c r="P391" s="218" t="str">
        <f t="shared" si="283"/>
        <v>#VALUE!</v>
      </c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</row>
    <row r="392" outlineLevel="1">
      <c r="A392" s="172"/>
      <c r="B392" s="223" t="s">
        <v>140</v>
      </c>
      <c r="C392" s="224">
        <v>0.0</v>
      </c>
      <c r="D392" s="219"/>
      <c r="E392" s="218">
        <f t="shared" ref="E392:P392" si="284">$C$392</f>
        <v>0</v>
      </c>
      <c r="F392" s="218">
        <f t="shared" si="284"/>
        <v>0</v>
      </c>
      <c r="G392" s="218">
        <f t="shared" si="284"/>
        <v>0</v>
      </c>
      <c r="H392" s="218">
        <f t="shared" si="284"/>
        <v>0</v>
      </c>
      <c r="I392" s="218">
        <f t="shared" si="284"/>
        <v>0</v>
      </c>
      <c r="J392" s="218">
        <f t="shared" si="284"/>
        <v>0</v>
      </c>
      <c r="K392" s="218">
        <f t="shared" si="284"/>
        <v>0</v>
      </c>
      <c r="L392" s="218">
        <f t="shared" si="284"/>
        <v>0</v>
      </c>
      <c r="M392" s="218">
        <f t="shared" si="284"/>
        <v>0</v>
      </c>
      <c r="N392" s="218">
        <f t="shared" si="284"/>
        <v>0</v>
      </c>
      <c r="O392" s="218">
        <f t="shared" si="284"/>
        <v>0</v>
      </c>
      <c r="P392" s="218">
        <f t="shared" si="284"/>
        <v>0</v>
      </c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</row>
    <row r="393" outlineLevel="1">
      <c r="A393" s="172"/>
      <c r="B393" s="215" t="s">
        <v>141</v>
      </c>
      <c r="C393" s="224">
        <v>0.0</v>
      </c>
      <c r="D393" s="219"/>
      <c r="E393" s="218">
        <f t="shared" ref="E393:P393" si="285">E350</f>
        <v>0</v>
      </c>
      <c r="F393" s="218">
        <f t="shared" si="285"/>
        <v>0</v>
      </c>
      <c r="G393" s="218">
        <f t="shared" si="285"/>
        <v>0</v>
      </c>
      <c r="H393" s="218">
        <f t="shared" si="285"/>
        <v>0</v>
      </c>
      <c r="I393" s="218">
        <f t="shared" si="285"/>
        <v>0</v>
      </c>
      <c r="J393" s="218">
        <f t="shared" si="285"/>
        <v>0</v>
      </c>
      <c r="K393" s="218">
        <f t="shared" si="285"/>
        <v>0</v>
      </c>
      <c r="L393" s="218">
        <f t="shared" si="285"/>
        <v>0</v>
      </c>
      <c r="M393" s="218">
        <f t="shared" si="285"/>
        <v>0</v>
      </c>
      <c r="N393" s="218">
        <f t="shared" si="285"/>
        <v>0</v>
      </c>
      <c r="O393" s="218">
        <f t="shared" si="285"/>
        <v>0</v>
      </c>
      <c r="P393" s="218" t="str">
        <f t="shared" si="285"/>
        <v>#VALUE!</v>
      </c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</row>
    <row r="394" outlineLevel="1">
      <c r="A394" s="172"/>
      <c r="B394" s="215"/>
      <c r="C394" s="218"/>
      <c r="D394" s="219"/>
      <c r="E394" s="218"/>
      <c r="F394" s="218"/>
      <c r="G394" s="218"/>
      <c r="H394" s="218"/>
      <c r="I394" s="218"/>
      <c r="J394" s="218"/>
      <c r="K394" s="218"/>
      <c r="L394" s="218"/>
      <c r="M394" s="218"/>
      <c r="N394" s="218"/>
      <c r="O394" s="218"/>
      <c r="P394" s="218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</row>
    <row r="395" outlineLevel="1">
      <c r="A395" s="172"/>
      <c r="B395" s="215"/>
      <c r="C395" s="173"/>
      <c r="D395" s="174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</row>
    <row r="396" outlineLevel="1">
      <c r="A396" s="220"/>
      <c r="B396" s="221" t="s">
        <v>142</v>
      </c>
      <c r="C396" s="222">
        <f>SUM(C397:C398)</f>
        <v>0</v>
      </c>
      <c r="D396" s="217"/>
      <c r="E396" s="222">
        <f t="shared" ref="E396:P396" si="286">SUM(E397:E398)</f>
        <v>0</v>
      </c>
      <c r="F396" s="222">
        <f t="shared" si="286"/>
        <v>0</v>
      </c>
      <c r="G396" s="222">
        <f t="shared" si="286"/>
        <v>0</v>
      </c>
      <c r="H396" s="222">
        <f t="shared" si="286"/>
        <v>0</v>
      </c>
      <c r="I396" s="222">
        <f t="shared" si="286"/>
        <v>0</v>
      </c>
      <c r="J396" s="222">
        <f t="shared" si="286"/>
        <v>0</v>
      </c>
      <c r="K396" s="222">
        <f t="shared" si="286"/>
        <v>0</v>
      </c>
      <c r="L396" s="222">
        <f t="shared" si="286"/>
        <v>0</v>
      </c>
      <c r="M396" s="222">
        <f t="shared" si="286"/>
        <v>0</v>
      </c>
      <c r="N396" s="222">
        <f t="shared" si="286"/>
        <v>0</v>
      </c>
      <c r="O396" s="222">
        <f t="shared" si="286"/>
        <v>0</v>
      </c>
      <c r="P396" s="222">
        <f t="shared" si="286"/>
        <v>0</v>
      </c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</row>
    <row r="397" outlineLevel="1">
      <c r="A397" s="172"/>
      <c r="B397" s="215" t="s">
        <v>143</v>
      </c>
      <c r="C397" s="216">
        <f>C343+C347</f>
        <v>0</v>
      </c>
      <c r="D397" s="219"/>
      <c r="E397" s="218">
        <f t="shared" ref="E397:P397" si="287">E343+E347</f>
        <v>0</v>
      </c>
      <c r="F397" s="218">
        <f t="shared" si="287"/>
        <v>0</v>
      </c>
      <c r="G397" s="218">
        <f t="shared" si="287"/>
        <v>0</v>
      </c>
      <c r="H397" s="218">
        <f t="shared" si="287"/>
        <v>0</v>
      </c>
      <c r="I397" s="218">
        <f t="shared" si="287"/>
        <v>0</v>
      </c>
      <c r="J397" s="218">
        <f t="shared" si="287"/>
        <v>0</v>
      </c>
      <c r="K397" s="218">
        <f t="shared" si="287"/>
        <v>0</v>
      </c>
      <c r="L397" s="218">
        <f t="shared" si="287"/>
        <v>0</v>
      </c>
      <c r="M397" s="218">
        <f t="shared" si="287"/>
        <v>0</v>
      </c>
      <c r="N397" s="218">
        <f t="shared" si="287"/>
        <v>0</v>
      </c>
      <c r="O397" s="218">
        <f t="shared" si="287"/>
        <v>0</v>
      </c>
      <c r="P397" s="218">
        <f t="shared" si="287"/>
        <v>0</v>
      </c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</row>
    <row r="398" outlineLevel="1">
      <c r="A398" s="172"/>
      <c r="B398" s="225" t="s">
        <v>144</v>
      </c>
      <c r="C398" s="218">
        <f>0</f>
        <v>0</v>
      </c>
      <c r="D398" s="219"/>
      <c r="E398" s="218">
        <f t="shared" ref="E398:P398" si="288">$C$398</f>
        <v>0</v>
      </c>
      <c r="F398" s="218">
        <f t="shared" si="288"/>
        <v>0</v>
      </c>
      <c r="G398" s="218">
        <f t="shared" si="288"/>
        <v>0</v>
      </c>
      <c r="H398" s="218">
        <f t="shared" si="288"/>
        <v>0</v>
      </c>
      <c r="I398" s="218">
        <f t="shared" si="288"/>
        <v>0</v>
      </c>
      <c r="J398" s="218">
        <f t="shared" si="288"/>
        <v>0</v>
      </c>
      <c r="K398" s="218">
        <f t="shared" si="288"/>
        <v>0</v>
      </c>
      <c r="L398" s="218">
        <f t="shared" si="288"/>
        <v>0</v>
      </c>
      <c r="M398" s="218">
        <f t="shared" si="288"/>
        <v>0</v>
      </c>
      <c r="N398" s="218">
        <f t="shared" si="288"/>
        <v>0</v>
      </c>
      <c r="O398" s="218">
        <f t="shared" si="288"/>
        <v>0</v>
      </c>
      <c r="P398" s="218">
        <f t="shared" si="288"/>
        <v>0</v>
      </c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</row>
    <row r="399" outlineLevel="1">
      <c r="A399" s="172"/>
      <c r="B399" s="226"/>
      <c r="C399" s="173"/>
      <c r="D399" s="174"/>
      <c r="E399" s="173"/>
      <c r="F399" s="173"/>
      <c r="G399" s="173"/>
      <c r="H399" s="173"/>
      <c r="I399" s="173"/>
      <c r="J399" s="173"/>
      <c r="K399" s="173"/>
      <c r="L399" s="173"/>
      <c r="M399" s="173"/>
      <c r="N399" s="173"/>
      <c r="O399" s="173"/>
      <c r="P399" s="173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</row>
    <row r="400">
      <c r="A400" s="172"/>
      <c r="B400" s="227" t="s">
        <v>145</v>
      </c>
      <c r="C400" s="173"/>
      <c r="D400" s="228"/>
      <c r="E400" s="229">
        <f t="shared" ref="E400:P400" si="289">E391/E390</f>
        <v>1</v>
      </c>
      <c r="F400" s="229">
        <f t="shared" si="289"/>
        <v>1</v>
      </c>
      <c r="G400" s="229">
        <f t="shared" si="289"/>
        <v>1</v>
      </c>
      <c r="H400" s="229">
        <f t="shared" si="289"/>
        <v>1</v>
      </c>
      <c r="I400" s="229">
        <f t="shared" si="289"/>
        <v>1</v>
      </c>
      <c r="J400" s="229">
        <f t="shared" si="289"/>
        <v>1</v>
      </c>
      <c r="K400" s="229">
        <f t="shared" si="289"/>
        <v>1</v>
      </c>
      <c r="L400" s="229">
        <f t="shared" si="289"/>
        <v>1</v>
      </c>
      <c r="M400" s="229">
        <f t="shared" si="289"/>
        <v>1</v>
      </c>
      <c r="N400" s="229">
        <f t="shared" si="289"/>
        <v>1</v>
      </c>
      <c r="O400" s="229">
        <f t="shared" si="289"/>
        <v>1</v>
      </c>
      <c r="P400" s="229" t="str">
        <f t="shared" si="289"/>
        <v>#VALUE!</v>
      </c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</row>
    <row r="401">
      <c r="A401" s="172"/>
      <c r="B401" s="230" t="s">
        <v>146</v>
      </c>
      <c r="C401" s="173"/>
      <c r="D401" s="174"/>
      <c r="E401" s="229">
        <f t="shared" ref="E401:P401" si="290">E391/E382</f>
        <v>1</v>
      </c>
      <c r="F401" s="229">
        <f t="shared" si="290"/>
        <v>1</v>
      </c>
      <c r="G401" s="229">
        <f t="shared" si="290"/>
        <v>1</v>
      </c>
      <c r="H401" s="229">
        <f t="shared" si="290"/>
        <v>1</v>
      </c>
      <c r="I401" s="229">
        <f t="shared" si="290"/>
        <v>1</v>
      </c>
      <c r="J401" s="229">
        <f t="shared" si="290"/>
        <v>1</v>
      </c>
      <c r="K401" s="229">
        <f t="shared" si="290"/>
        <v>1</v>
      </c>
      <c r="L401" s="229">
        <f t="shared" si="290"/>
        <v>1</v>
      </c>
      <c r="M401" s="229">
        <f t="shared" si="290"/>
        <v>1</v>
      </c>
      <c r="N401" s="229">
        <f t="shared" si="290"/>
        <v>1</v>
      </c>
      <c r="O401" s="229">
        <f t="shared" si="290"/>
        <v>1</v>
      </c>
      <c r="P401" s="229" t="str">
        <f t="shared" si="290"/>
        <v>#VALUE!</v>
      </c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</row>
    <row r="402">
      <c r="A402" s="172"/>
      <c r="B402" s="230" t="s">
        <v>147</v>
      </c>
      <c r="C402" s="173"/>
      <c r="D402" s="231"/>
      <c r="E402" s="218">
        <f t="shared" ref="E402:P402" si="291">-E308/E297</f>
        <v>2030403.639</v>
      </c>
      <c r="F402" s="218">
        <f t="shared" si="291"/>
        <v>2739607.382</v>
      </c>
      <c r="G402" s="218">
        <f t="shared" si="291"/>
        <v>2416473.961</v>
      </c>
      <c r="H402" s="218">
        <f t="shared" si="291"/>
        <v>3174593.271</v>
      </c>
      <c r="I402" s="218">
        <f t="shared" si="291"/>
        <v>2808605.78</v>
      </c>
      <c r="J402" s="218">
        <f t="shared" si="291"/>
        <v>3599972.696</v>
      </c>
      <c r="K402" s="218">
        <f t="shared" si="291"/>
        <v>3200735.236</v>
      </c>
      <c r="L402" s="218">
        <f t="shared" si="291"/>
        <v>4031766.851</v>
      </c>
      <c r="M402" s="218">
        <f t="shared" si="291"/>
        <v>3592107.822</v>
      </c>
      <c r="N402" s="218">
        <f t="shared" si="291"/>
        <v>4460542.963</v>
      </c>
      <c r="O402" s="218">
        <f t="shared" si="291"/>
        <v>3986916.902</v>
      </c>
      <c r="P402" s="218">
        <f t="shared" si="291"/>
        <v>5042790.77</v>
      </c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</row>
    <row r="403">
      <c r="A403" s="172"/>
      <c r="B403" s="172"/>
      <c r="C403" s="173"/>
      <c r="D403" s="232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</row>
    <row r="404">
      <c r="A404" s="172"/>
      <c r="B404" s="172"/>
      <c r="C404" s="173"/>
      <c r="D404" s="232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</row>
    <row r="405">
      <c r="A405" s="172"/>
      <c r="B405" s="172"/>
      <c r="C405" s="173"/>
      <c r="D405" s="232"/>
      <c r="E405" s="173"/>
      <c r="F405" s="173"/>
      <c r="G405" s="173"/>
      <c r="H405" s="173"/>
      <c r="I405" s="173"/>
      <c r="J405" s="173"/>
      <c r="K405" s="173"/>
      <c r="L405" s="173"/>
      <c r="M405" s="173"/>
      <c r="N405" s="173"/>
      <c r="O405" s="173"/>
      <c r="P405" s="173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</row>
    <row r="406">
      <c r="A406" s="172"/>
      <c r="B406" s="172"/>
      <c r="C406" s="173"/>
      <c r="D406" s="232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</row>
    <row r="407">
      <c r="A407" s="172"/>
      <c r="B407" s="172"/>
      <c r="C407" s="173"/>
      <c r="D407" s="232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</row>
    <row r="408">
      <c r="A408" s="172"/>
      <c r="B408" s="172"/>
      <c r="C408" s="173"/>
      <c r="D408" s="232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</row>
    <row r="409">
      <c r="A409" s="172"/>
      <c r="B409" s="172"/>
      <c r="C409" s="173"/>
      <c r="D409" s="232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</row>
    <row r="410">
      <c r="A410" s="172"/>
      <c r="B410" s="172"/>
      <c r="C410" s="173"/>
      <c r="D410" s="232"/>
      <c r="E410" s="173"/>
      <c r="F410" s="173"/>
      <c r="G410" s="173"/>
      <c r="H410" s="173"/>
      <c r="I410" s="173"/>
      <c r="J410" s="173"/>
      <c r="K410" s="173"/>
      <c r="L410" s="173"/>
      <c r="M410" s="173"/>
      <c r="N410" s="173"/>
      <c r="O410" s="173"/>
      <c r="P410" s="173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</row>
    <row r="411">
      <c r="A411" s="172"/>
      <c r="B411" s="172"/>
      <c r="C411" s="173"/>
      <c r="D411" s="232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  <c r="P411" s="173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</row>
    <row r="412">
      <c r="A412" s="172"/>
      <c r="B412" s="172"/>
      <c r="C412" s="173"/>
      <c r="D412" s="232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</row>
    <row r="413">
      <c r="A413" s="172"/>
      <c r="B413" s="172"/>
      <c r="C413" s="173"/>
      <c r="D413" s="232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3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</row>
    <row r="414">
      <c r="A414" s="172"/>
      <c r="B414" s="172"/>
      <c r="C414" s="173"/>
      <c r="D414" s="232"/>
      <c r="E414" s="173"/>
      <c r="F414" s="173"/>
      <c r="G414" s="173"/>
      <c r="H414" s="173"/>
      <c r="I414" s="173"/>
      <c r="J414" s="173"/>
      <c r="K414" s="173"/>
      <c r="L414" s="173"/>
      <c r="M414" s="173"/>
      <c r="N414" s="173"/>
      <c r="O414" s="173"/>
      <c r="P414" s="173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</row>
    <row r="415">
      <c r="A415" s="172"/>
      <c r="B415" s="172"/>
      <c r="C415" s="173"/>
      <c r="D415" s="232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</row>
    <row r="416">
      <c r="A416" s="172"/>
      <c r="B416" s="172"/>
      <c r="C416" s="173"/>
      <c r="D416" s="232"/>
      <c r="E416" s="173"/>
      <c r="F416" s="173"/>
      <c r="G416" s="173"/>
      <c r="H416" s="173"/>
      <c r="I416" s="173"/>
      <c r="J416" s="173"/>
      <c r="K416" s="173"/>
      <c r="L416" s="173"/>
      <c r="M416" s="173"/>
      <c r="N416" s="173"/>
      <c r="O416" s="173"/>
      <c r="P416" s="173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</row>
    <row r="417">
      <c r="A417" s="172"/>
      <c r="B417" s="172"/>
      <c r="C417" s="173"/>
      <c r="D417" s="232"/>
      <c r="E417" s="173"/>
      <c r="F417" s="173"/>
      <c r="G417" s="173"/>
      <c r="H417" s="173"/>
      <c r="I417" s="173"/>
      <c r="J417" s="173"/>
      <c r="K417" s="173"/>
      <c r="L417" s="173"/>
      <c r="M417" s="173"/>
      <c r="N417" s="173"/>
      <c r="O417" s="173"/>
      <c r="P417" s="173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</row>
    <row r="418">
      <c r="A418" s="172"/>
      <c r="B418" s="172"/>
      <c r="C418" s="173"/>
      <c r="D418" s="232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</row>
    <row r="419">
      <c r="A419" s="172"/>
      <c r="B419" s="172"/>
      <c r="C419" s="173"/>
      <c r="D419" s="232"/>
      <c r="E419" s="173"/>
      <c r="F419" s="173"/>
      <c r="G419" s="173"/>
      <c r="H419" s="173"/>
      <c r="I419" s="173"/>
      <c r="J419" s="173"/>
      <c r="K419" s="173"/>
      <c r="L419" s="173"/>
      <c r="M419" s="173"/>
      <c r="N419" s="173"/>
      <c r="O419" s="173"/>
      <c r="P419" s="173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</row>
    <row r="420">
      <c r="A420" s="172"/>
      <c r="B420" s="172"/>
      <c r="C420" s="173"/>
      <c r="D420" s="232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</row>
    <row r="421">
      <c r="A421" s="172"/>
      <c r="B421" s="172"/>
      <c r="C421" s="173"/>
      <c r="D421" s="232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</row>
    <row r="422">
      <c r="A422" s="172"/>
      <c r="B422" s="172"/>
      <c r="C422" s="173"/>
      <c r="D422" s="232"/>
      <c r="E422" s="173"/>
      <c r="F422" s="173"/>
      <c r="G422" s="173"/>
      <c r="H422" s="173"/>
      <c r="I422" s="173"/>
      <c r="J422" s="173"/>
      <c r="K422" s="173"/>
      <c r="L422" s="173"/>
      <c r="M422" s="173"/>
      <c r="N422" s="173"/>
      <c r="O422" s="173"/>
      <c r="P422" s="173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</row>
    <row r="423">
      <c r="A423" s="172"/>
      <c r="B423" s="172"/>
      <c r="C423" s="173"/>
      <c r="D423" s="232"/>
      <c r="E423" s="173"/>
      <c r="F423" s="173"/>
      <c r="G423" s="173"/>
      <c r="H423" s="173"/>
      <c r="I423" s="173"/>
      <c r="J423" s="173"/>
      <c r="K423" s="173"/>
      <c r="L423" s="173"/>
      <c r="M423" s="173"/>
      <c r="N423" s="173"/>
      <c r="O423" s="173"/>
      <c r="P423" s="173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</row>
    <row r="424">
      <c r="A424" s="172"/>
      <c r="B424" s="172"/>
      <c r="C424" s="173"/>
      <c r="D424" s="232"/>
      <c r="E424" s="173"/>
      <c r="F424" s="173"/>
      <c r="G424" s="173"/>
      <c r="H424" s="173"/>
      <c r="I424" s="173"/>
      <c r="J424" s="173"/>
      <c r="K424" s="173"/>
      <c r="L424" s="173"/>
      <c r="M424" s="173"/>
      <c r="N424" s="173"/>
      <c r="O424" s="173"/>
      <c r="P424" s="173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</row>
    <row r="425">
      <c r="A425" s="172"/>
      <c r="B425" s="172"/>
      <c r="C425" s="173"/>
      <c r="D425" s="232"/>
      <c r="E425" s="173"/>
      <c r="F425" s="173"/>
      <c r="G425" s="173"/>
      <c r="H425" s="173"/>
      <c r="I425" s="173"/>
      <c r="J425" s="173"/>
      <c r="K425" s="173"/>
      <c r="L425" s="173"/>
      <c r="M425" s="173"/>
      <c r="N425" s="173"/>
      <c r="O425" s="173"/>
      <c r="P425" s="173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</row>
    <row r="426">
      <c r="A426" s="172"/>
      <c r="B426" s="172"/>
      <c r="C426" s="173"/>
      <c r="D426" s="232"/>
      <c r="E426" s="173"/>
      <c r="F426" s="173"/>
      <c r="G426" s="173"/>
      <c r="H426" s="173"/>
      <c r="I426" s="173"/>
      <c r="J426" s="173"/>
      <c r="K426" s="173"/>
      <c r="L426" s="173"/>
      <c r="M426" s="173"/>
      <c r="N426" s="173"/>
      <c r="O426" s="173"/>
      <c r="P426" s="173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</row>
    <row r="427">
      <c r="A427" s="172"/>
      <c r="B427" s="172"/>
      <c r="C427" s="173"/>
      <c r="D427" s="232"/>
      <c r="E427" s="173"/>
      <c r="F427" s="173"/>
      <c r="G427" s="173"/>
      <c r="H427" s="173"/>
      <c r="I427" s="173"/>
      <c r="J427" s="173"/>
      <c r="K427" s="173"/>
      <c r="L427" s="173"/>
      <c r="M427" s="173"/>
      <c r="N427" s="173"/>
      <c r="O427" s="173"/>
      <c r="P427" s="173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</row>
    <row r="428">
      <c r="A428" s="172"/>
      <c r="B428" s="172"/>
      <c r="C428" s="173"/>
      <c r="D428" s="232"/>
      <c r="E428" s="173"/>
      <c r="F428" s="173"/>
      <c r="G428" s="173"/>
      <c r="H428" s="173"/>
      <c r="I428" s="173"/>
      <c r="J428" s="173"/>
      <c r="K428" s="173"/>
      <c r="L428" s="173"/>
      <c r="M428" s="173"/>
      <c r="N428" s="173"/>
      <c r="O428" s="173"/>
      <c r="P428" s="173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</row>
    <row r="429">
      <c r="A429" s="172"/>
      <c r="B429" s="172"/>
      <c r="C429" s="173"/>
      <c r="D429" s="232"/>
      <c r="E429" s="173"/>
      <c r="F429" s="173"/>
      <c r="G429" s="173"/>
      <c r="H429" s="173"/>
      <c r="I429" s="173"/>
      <c r="J429" s="173"/>
      <c r="K429" s="173"/>
      <c r="L429" s="173"/>
      <c r="M429" s="173"/>
      <c r="N429" s="173"/>
      <c r="O429" s="173"/>
      <c r="P429" s="173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</row>
    <row r="430">
      <c r="A430" s="172"/>
      <c r="B430" s="172"/>
      <c r="C430" s="173"/>
      <c r="D430" s="232"/>
      <c r="E430" s="173"/>
      <c r="F430" s="173"/>
      <c r="G430" s="173"/>
      <c r="H430" s="173"/>
      <c r="I430" s="173"/>
      <c r="J430" s="173"/>
      <c r="K430" s="173"/>
      <c r="L430" s="173"/>
      <c r="M430" s="173"/>
      <c r="N430" s="173"/>
      <c r="O430" s="173"/>
      <c r="P430" s="173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</row>
    <row r="431">
      <c r="A431" s="172"/>
      <c r="B431" s="172"/>
      <c r="C431" s="173"/>
      <c r="D431" s="232"/>
      <c r="E431" s="173"/>
      <c r="F431" s="173"/>
      <c r="G431" s="173"/>
      <c r="H431" s="173"/>
      <c r="I431" s="173"/>
      <c r="J431" s="173"/>
      <c r="K431" s="173"/>
      <c r="L431" s="173"/>
      <c r="M431" s="173"/>
      <c r="N431" s="173"/>
      <c r="O431" s="173"/>
      <c r="P431" s="173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</row>
    <row r="432">
      <c r="A432" s="172"/>
      <c r="B432" s="172"/>
      <c r="C432" s="173"/>
      <c r="D432" s="232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</row>
    <row r="433">
      <c r="A433" s="172"/>
      <c r="B433" s="172"/>
      <c r="C433" s="173"/>
      <c r="D433" s="232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</row>
    <row r="434">
      <c r="A434" s="172"/>
      <c r="B434" s="172"/>
      <c r="C434" s="173"/>
      <c r="D434" s="232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</row>
    <row r="435">
      <c r="A435" s="172"/>
      <c r="B435" s="172"/>
      <c r="C435" s="173"/>
      <c r="D435" s="232"/>
      <c r="E435" s="173"/>
      <c r="F435" s="173"/>
      <c r="G435" s="173"/>
      <c r="H435" s="173"/>
      <c r="I435" s="173"/>
      <c r="J435" s="173"/>
      <c r="K435" s="173"/>
      <c r="L435" s="173"/>
      <c r="M435" s="173"/>
      <c r="N435" s="173"/>
      <c r="O435" s="173"/>
      <c r="P435" s="173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</row>
    <row r="436">
      <c r="A436" s="172"/>
      <c r="B436" s="172"/>
      <c r="C436" s="173"/>
      <c r="D436" s="232"/>
      <c r="E436" s="173"/>
      <c r="F436" s="173"/>
      <c r="G436" s="173"/>
      <c r="H436" s="173"/>
      <c r="I436" s="173"/>
      <c r="J436" s="173"/>
      <c r="K436" s="173"/>
      <c r="L436" s="173"/>
      <c r="M436" s="173"/>
      <c r="N436" s="173"/>
      <c r="O436" s="173"/>
      <c r="P436" s="173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</row>
    <row r="437">
      <c r="A437" s="172"/>
      <c r="B437" s="172"/>
      <c r="C437" s="173"/>
      <c r="D437" s="232"/>
      <c r="E437" s="173"/>
      <c r="F437" s="173"/>
      <c r="G437" s="173"/>
      <c r="H437" s="173"/>
      <c r="I437" s="173"/>
      <c r="J437" s="173"/>
      <c r="K437" s="173"/>
      <c r="L437" s="173"/>
      <c r="M437" s="173"/>
      <c r="N437" s="173"/>
      <c r="O437" s="173"/>
      <c r="P437" s="173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</row>
    <row r="438">
      <c r="A438" s="172"/>
      <c r="B438" s="172"/>
      <c r="C438" s="173"/>
      <c r="D438" s="232"/>
      <c r="E438" s="173"/>
      <c r="F438" s="173"/>
      <c r="G438" s="173"/>
      <c r="H438" s="173"/>
      <c r="I438" s="173"/>
      <c r="J438" s="173"/>
      <c r="K438" s="173"/>
      <c r="L438" s="173"/>
      <c r="M438" s="173"/>
      <c r="N438" s="173"/>
      <c r="O438" s="173"/>
      <c r="P438" s="173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</row>
    <row r="439">
      <c r="A439" s="172"/>
      <c r="B439" s="172"/>
      <c r="C439" s="173"/>
      <c r="D439" s="232"/>
      <c r="E439" s="173"/>
      <c r="F439" s="173"/>
      <c r="G439" s="173"/>
      <c r="H439" s="173"/>
      <c r="I439" s="173"/>
      <c r="J439" s="173"/>
      <c r="K439" s="173"/>
      <c r="L439" s="173"/>
      <c r="M439" s="173"/>
      <c r="N439" s="173"/>
      <c r="O439" s="173"/>
      <c r="P439" s="173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</row>
    <row r="440">
      <c r="A440" s="172"/>
      <c r="B440" s="172"/>
      <c r="C440" s="173"/>
      <c r="D440" s="232"/>
      <c r="E440" s="173"/>
      <c r="F440" s="173"/>
      <c r="G440" s="173"/>
      <c r="H440" s="173"/>
      <c r="I440" s="173"/>
      <c r="J440" s="173"/>
      <c r="K440" s="173"/>
      <c r="L440" s="173"/>
      <c r="M440" s="173"/>
      <c r="N440" s="173"/>
      <c r="O440" s="173"/>
      <c r="P440" s="173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</row>
    <row r="441">
      <c r="A441" s="172"/>
      <c r="B441" s="172"/>
      <c r="C441" s="173"/>
      <c r="D441" s="232"/>
      <c r="E441" s="173"/>
      <c r="F441" s="173"/>
      <c r="G441" s="173"/>
      <c r="H441" s="173"/>
      <c r="I441" s="173"/>
      <c r="J441" s="173"/>
      <c r="K441" s="173"/>
      <c r="L441" s="173"/>
      <c r="M441" s="173"/>
      <c r="N441" s="173"/>
      <c r="O441" s="173"/>
      <c r="P441" s="173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</row>
    <row r="442">
      <c r="A442" s="172"/>
      <c r="B442" s="172"/>
      <c r="C442" s="173"/>
      <c r="D442" s="232"/>
      <c r="E442" s="173"/>
      <c r="F442" s="173"/>
      <c r="G442" s="173"/>
      <c r="H442" s="173"/>
      <c r="I442" s="173"/>
      <c r="J442" s="173"/>
      <c r="K442" s="173"/>
      <c r="L442" s="173"/>
      <c r="M442" s="173"/>
      <c r="N442" s="173"/>
      <c r="O442" s="173"/>
      <c r="P442" s="173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</row>
    <row r="443">
      <c r="A443" s="172"/>
      <c r="B443" s="172"/>
      <c r="C443" s="173"/>
      <c r="D443" s="232"/>
      <c r="E443" s="173"/>
      <c r="F443" s="173"/>
      <c r="G443" s="173"/>
      <c r="H443" s="173"/>
      <c r="I443" s="173"/>
      <c r="J443" s="173"/>
      <c r="K443" s="173"/>
      <c r="L443" s="173"/>
      <c r="M443" s="173"/>
      <c r="N443" s="173"/>
      <c r="O443" s="173"/>
      <c r="P443" s="173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</row>
    <row r="444">
      <c r="A444" s="172"/>
      <c r="B444" s="172"/>
      <c r="C444" s="173"/>
      <c r="D444" s="232"/>
      <c r="E444" s="173"/>
      <c r="F444" s="173"/>
      <c r="G444" s="173"/>
      <c r="H444" s="173"/>
      <c r="I444" s="173"/>
      <c r="J444" s="173"/>
      <c r="K444" s="173"/>
      <c r="L444" s="173"/>
      <c r="M444" s="173"/>
      <c r="N444" s="173"/>
      <c r="O444" s="173"/>
      <c r="P444" s="173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</row>
    <row r="445">
      <c r="A445" s="172"/>
      <c r="B445" s="172"/>
      <c r="C445" s="173"/>
      <c r="D445" s="232"/>
      <c r="E445" s="173"/>
      <c r="F445" s="173"/>
      <c r="G445" s="173"/>
      <c r="H445" s="173"/>
      <c r="I445" s="173"/>
      <c r="J445" s="173"/>
      <c r="K445" s="173"/>
      <c r="L445" s="173"/>
      <c r="M445" s="173"/>
      <c r="N445" s="173"/>
      <c r="O445" s="173"/>
      <c r="P445" s="173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</row>
    <row r="446">
      <c r="A446" s="172"/>
      <c r="B446" s="172"/>
      <c r="C446" s="173"/>
      <c r="D446" s="232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3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</row>
    <row r="447">
      <c r="A447" s="172"/>
      <c r="B447" s="172"/>
      <c r="C447" s="173"/>
      <c r="D447" s="232"/>
      <c r="E447" s="173"/>
      <c r="F447" s="173"/>
      <c r="G447" s="173"/>
      <c r="H447" s="173"/>
      <c r="I447" s="173"/>
      <c r="J447" s="173"/>
      <c r="K447" s="173"/>
      <c r="L447" s="173"/>
      <c r="M447" s="173"/>
      <c r="N447" s="173"/>
      <c r="O447" s="173"/>
      <c r="P447" s="173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</row>
    <row r="448">
      <c r="A448" s="172"/>
      <c r="B448" s="172"/>
      <c r="C448" s="173"/>
      <c r="D448" s="232"/>
      <c r="E448" s="173"/>
      <c r="F448" s="173"/>
      <c r="G448" s="173"/>
      <c r="H448" s="173"/>
      <c r="I448" s="173"/>
      <c r="J448" s="173"/>
      <c r="K448" s="173"/>
      <c r="L448" s="173"/>
      <c r="M448" s="173"/>
      <c r="N448" s="173"/>
      <c r="O448" s="173"/>
      <c r="P448" s="173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</row>
    <row r="449">
      <c r="A449" s="172"/>
      <c r="B449" s="172"/>
      <c r="C449" s="173"/>
      <c r="D449" s="232"/>
      <c r="E449" s="173"/>
      <c r="F449" s="173"/>
      <c r="G449" s="173"/>
      <c r="H449" s="173"/>
      <c r="I449" s="173"/>
      <c r="J449" s="173"/>
      <c r="K449" s="173"/>
      <c r="L449" s="173"/>
      <c r="M449" s="173"/>
      <c r="N449" s="173"/>
      <c r="O449" s="173"/>
      <c r="P449" s="173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</row>
    <row r="450">
      <c r="A450" s="172"/>
      <c r="B450" s="172"/>
      <c r="C450" s="173"/>
      <c r="D450" s="232"/>
      <c r="E450" s="173"/>
      <c r="F450" s="173"/>
      <c r="G450" s="173"/>
      <c r="H450" s="173"/>
      <c r="I450" s="173"/>
      <c r="J450" s="173"/>
      <c r="K450" s="173"/>
      <c r="L450" s="173"/>
      <c r="M450" s="173"/>
      <c r="N450" s="173"/>
      <c r="O450" s="173"/>
      <c r="P450" s="173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</row>
    <row r="451">
      <c r="A451" s="172"/>
      <c r="B451" s="172"/>
      <c r="C451" s="173"/>
      <c r="D451" s="232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73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</row>
    <row r="452">
      <c r="A452" s="172"/>
      <c r="B452" s="172"/>
      <c r="C452" s="173"/>
      <c r="D452" s="232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</row>
    <row r="453">
      <c r="A453" s="172"/>
      <c r="B453" s="172"/>
      <c r="C453" s="173"/>
      <c r="D453" s="232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73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</row>
    <row r="454">
      <c r="A454" s="172"/>
      <c r="B454" s="172"/>
      <c r="C454" s="173"/>
      <c r="D454" s="232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73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</row>
    <row r="455">
      <c r="A455" s="172"/>
      <c r="B455" s="172"/>
      <c r="C455" s="173"/>
      <c r="D455" s="232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</row>
    <row r="456">
      <c r="A456" s="172"/>
      <c r="B456" s="172"/>
      <c r="C456" s="173"/>
      <c r="D456" s="232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73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</row>
    <row r="457">
      <c r="A457" s="172"/>
      <c r="B457" s="172"/>
      <c r="C457" s="173"/>
      <c r="D457" s="232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</row>
    <row r="458">
      <c r="A458" s="172"/>
      <c r="B458" s="172"/>
      <c r="C458" s="173"/>
      <c r="D458" s="232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</row>
    <row r="459">
      <c r="A459" s="172"/>
      <c r="B459" s="172"/>
      <c r="C459" s="173"/>
      <c r="D459" s="232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73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</row>
    <row r="460">
      <c r="A460" s="172"/>
      <c r="B460" s="172"/>
      <c r="C460" s="173"/>
      <c r="D460" s="232"/>
      <c r="E460" s="173"/>
      <c r="F460" s="173"/>
      <c r="G460" s="173"/>
      <c r="H460" s="173"/>
      <c r="I460" s="173"/>
      <c r="J460" s="173"/>
      <c r="K460" s="173"/>
      <c r="L460" s="173"/>
      <c r="M460" s="173"/>
      <c r="N460" s="173"/>
      <c r="O460" s="173"/>
      <c r="P460" s="173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</row>
    <row r="461">
      <c r="A461" s="172"/>
      <c r="B461" s="172"/>
      <c r="C461" s="173"/>
      <c r="D461" s="232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73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</row>
    <row r="462">
      <c r="A462" s="172"/>
      <c r="B462" s="172"/>
      <c r="C462" s="173"/>
      <c r="D462" s="232"/>
      <c r="E462" s="173"/>
      <c r="F462" s="173"/>
      <c r="G462" s="173"/>
      <c r="H462" s="173"/>
      <c r="I462" s="173"/>
      <c r="J462" s="173"/>
      <c r="K462" s="173"/>
      <c r="L462" s="173"/>
      <c r="M462" s="173"/>
      <c r="N462" s="173"/>
      <c r="O462" s="173"/>
      <c r="P462" s="173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</row>
    <row r="463">
      <c r="A463" s="172"/>
      <c r="B463" s="172"/>
      <c r="C463" s="173"/>
      <c r="D463" s="232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73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</row>
    <row r="464">
      <c r="A464" s="172"/>
      <c r="B464" s="172"/>
      <c r="C464" s="173"/>
      <c r="D464" s="232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73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</row>
    <row r="465">
      <c r="A465" s="172"/>
      <c r="B465" s="172"/>
      <c r="C465" s="173"/>
      <c r="D465" s="232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73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</row>
    <row r="466">
      <c r="A466" s="172"/>
      <c r="B466" s="172"/>
      <c r="C466" s="173"/>
      <c r="D466" s="232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</row>
    <row r="467">
      <c r="A467" s="172"/>
      <c r="B467" s="172"/>
      <c r="C467" s="173"/>
      <c r="D467" s="232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</row>
    <row r="468">
      <c r="A468" s="172"/>
      <c r="B468" s="172"/>
      <c r="C468" s="173"/>
      <c r="D468" s="232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73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</row>
    <row r="469">
      <c r="A469" s="172"/>
      <c r="B469" s="172"/>
      <c r="C469" s="173"/>
      <c r="D469" s="232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3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</row>
    <row r="470">
      <c r="A470" s="172"/>
      <c r="B470" s="172"/>
      <c r="C470" s="173"/>
      <c r="D470" s="232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</row>
    <row r="471">
      <c r="A471" s="172"/>
      <c r="B471" s="172"/>
      <c r="C471" s="173"/>
      <c r="D471" s="232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73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</row>
    <row r="472">
      <c r="A472" s="172"/>
      <c r="B472" s="172"/>
      <c r="C472" s="173"/>
      <c r="D472" s="232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</row>
    <row r="473">
      <c r="A473" s="172"/>
      <c r="B473" s="172"/>
      <c r="C473" s="173"/>
      <c r="D473" s="232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73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</row>
    <row r="474">
      <c r="A474" s="172"/>
      <c r="B474" s="172"/>
      <c r="C474" s="173"/>
      <c r="D474" s="232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73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</row>
    <row r="475">
      <c r="A475" s="172"/>
      <c r="B475" s="172"/>
      <c r="C475" s="173"/>
      <c r="D475" s="232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73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</row>
    <row r="476">
      <c r="A476" s="172"/>
      <c r="B476" s="172"/>
      <c r="C476" s="173"/>
      <c r="D476" s="232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</row>
    <row r="477">
      <c r="A477" s="172"/>
      <c r="B477" s="172"/>
      <c r="C477" s="173"/>
      <c r="D477" s="232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73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</row>
    <row r="478">
      <c r="A478" s="172"/>
      <c r="B478" s="172"/>
      <c r="C478" s="173"/>
      <c r="D478" s="232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73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</row>
    <row r="479">
      <c r="A479" s="172"/>
      <c r="B479" s="172"/>
      <c r="C479" s="173"/>
      <c r="D479" s="232"/>
      <c r="E479" s="173"/>
      <c r="F479" s="173"/>
      <c r="G479" s="173"/>
      <c r="H479" s="173"/>
      <c r="I479" s="173"/>
      <c r="J479" s="173"/>
      <c r="K479" s="173"/>
      <c r="L479" s="173"/>
      <c r="M479" s="173"/>
      <c r="N479" s="173"/>
      <c r="O479" s="173"/>
      <c r="P479" s="173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</row>
    <row r="480">
      <c r="A480" s="172"/>
      <c r="B480" s="172"/>
      <c r="C480" s="173"/>
      <c r="D480" s="232"/>
      <c r="E480" s="173"/>
      <c r="F480" s="173"/>
      <c r="G480" s="173"/>
      <c r="H480" s="173"/>
      <c r="I480" s="173"/>
      <c r="J480" s="173"/>
      <c r="K480" s="173"/>
      <c r="L480" s="173"/>
      <c r="M480" s="173"/>
      <c r="N480" s="173"/>
      <c r="O480" s="173"/>
      <c r="P480" s="173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</row>
    <row r="481">
      <c r="A481" s="172"/>
      <c r="B481" s="172"/>
      <c r="C481" s="173"/>
      <c r="D481" s="232"/>
      <c r="E481" s="173"/>
      <c r="F481" s="173"/>
      <c r="G481" s="173"/>
      <c r="H481" s="173"/>
      <c r="I481" s="173"/>
      <c r="J481" s="173"/>
      <c r="K481" s="173"/>
      <c r="L481" s="173"/>
      <c r="M481" s="173"/>
      <c r="N481" s="173"/>
      <c r="O481" s="173"/>
      <c r="P481" s="173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</row>
    <row r="482">
      <c r="A482" s="172"/>
      <c r="B482" s="172"/>
      <c r="C482" s="173"/>
      <c r="D482" s="232"/>
      <c r="E482" s="173"/>
      <c r="F482" s="173"/>
      <c r="G482" s="173"/>
      <c r="H482" s="173"/>
      <c r="I482" s="173"/>
      <c r="J482" s="173"/>
      <c r="K482" s="173"/>
      <c r="L482" s="173"/>
      <c r="M482" s="173"/>
      <c r="N482" s="173"/>
      <c r="O482" s="173"/>
      <c r="P482" s="173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</row>
    <row r="483">
      <c r="A483" s="172"/>
      <c r="B483" s="172"/>
      <c r="C483" s="173"/>
      <c r="D483" s="232"/>
      <c r="E483" s="173"/>
      <c r="F483" s="173"/>
      <c r="G483" s="173"/>
      <c r="H483" s="173"/>
      <c r="I483" s="173"/>
      <c r="J483" s="173"/>
      <c r="K483" s="173"/>
      <c r="L483" s="173"/>
      <c r="M483" s="173"/>
      <c r="N483" s="173"/>
      <c r="O483" s="173"/>
      <c r="P483" s="173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</row>
    <row r="484">
      <c r="A484" s="172"/>
      <c r="B484" s="172"/>
      <c r="C484" s="173"/>
      <c r="D484" s="232"/>
      <c r="E484" s="173"/>
      <c r="F484" s="173"/>
      <c r="G484" s="173"/>
      <c r="H484" s="173"/>
      <c r="I484" s="173"/>
      <c r="J484" s="173"/>
      <c r="K484" s="173"/>
      <c r="L484" s="173"/>
      <c r="M484" s="173"/>
      <c r="N484" s="173"/>
      <c r="O484" s="173"/>
      <c r="P484" s="173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</row>
    <row r="485">
      <c r="A485" s="172"/>
      <c r="B485" s="172"/>
      <c r="C485" s="173"/>
      <c r="D485" s="232"/>
      <c r="E485" s="173"/>
      <c r="F485" s="173"/>
      <c r="G485" s="173"/>
      <c r="H485" s="173"/>
      <c r="I485" s="173"/>
      <c r="J485" s="173"/>
      <c r="K485" s="173"/>
      <c r="L485" s="173"/>
      <c r="M485" s="173"/>
      <c r="N485" s="173"/>
      <c r="O485" s="173"/>
      <c r="P485" s="173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</row>
    <row r="486">
      <c r="A486" s="172"/>
      <c r="B486" s="172"/>
      <c r="C486" s="173"/>
      <c r="D486" s="232"/>
      <c r="E486" s="173"/>
      <c r="F486" s="173"/>
      <c r="G486" s="173"/>
      <c r="H486" s="173"/>
      <c r="I486" s="173"/>
      <c r="J486" s="173"/>
      <c r="K486" s="173"/>
      <c r="L486" s="173"/>
      <c r="M486" s="173"/>
      <c r="N486" s="173"/>
      <c r="O486" s="173"/>
      <c r="P486" s="173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</row>
    <row r="487">
      <c r="A487" s="172"/>
      <c r="B487" s="172"/>
      <c r="C487" s="173"/>
      <c r="D487" s="232"/>
      <c r="E487" s="173"/>
      <c r="F487" s="173"/>
      <c r="G487" s="173"/>
      <c r="H487" s="173"/>
      <c r="I487" s="173"/>
      <c r="J487" s="173"/>
      <c r="K487" s="173"/>
      <c r="L487" s="173"/>
      <c r="M487" s="173"/>
      <c r="N487" s="173"/>
      <c r="O487" s="173"/>
      <c r="P487" s="173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</row>
    <row r="488">
      <c r="A488" s="172"/>
      <c r="B488" s="172"/>
      <c r="C488" s="173"/>
      <c r="D488" s="232"/>
      <c r="E488" s="173"/>
      <c r="F488" s="173"/>
      <c r="G488" s="173"/>
      <c r="H488" s="173"/>
      <c r="I488" s="173"/>
      <c r="J488" s="173"/>
      <c r="K488" s="173"/>
      <c r="L488" s="173"/>
      <c r="M488" s="173"/>
      <c r="N488" s="173"/>
      <c r="O488" s="173"/>
      <c r="P488" s="173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</row>
    <row r="489">
      <c r="A489" s="172"/>
      <c r="B489" s="172"/>
      <c r="C489" s="173"/>
      <c r="D489" s="232"/>
      <c r="E489" s="173"/>
      <c r="F489" s="173"/>
      <c r="G489" s="173"/>
      <c r="H489" s="173"/>
      <c r="I489" s="173"/>
      <c r="J489" s="173"/>
      <c r="K489" s="173"/>
      <c r="L489" s="173"/>
      <c r="M489" s="173"/>
      <c r="N489" s="173"/>
      <c r="O489" s="173"/>
      <c r="P489" s="173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</row>
    <row r="490">
      <c r="A490" s="172"/>
      <c r="B490" s="172"/>
      <c r="C490" s="173"/>
      <c r="D490" s="232"/>
      <c r="E490" s="173"/>
      <c r="F490" s="173"/>
      <c r="G490" s="173"/>
      <c r="H490" s="173"/>
      <c r="I490" s="173"/>
      <c r="J490" s="173"/>
      <c r="K490" s="173"/>
      <c r="L490" s="173"/>
      <c r="M490" s="173"/>
      <c r="N490" s="173"/>
      <c r="O490" s="173"/>
      <c r="P490" s="173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</row>
    <row r="491">
      <c r="A491" s="172"/>
      <c r="B491" s="172"/>
      <c r="C491" s="173"/>
      <c r="D491" s="232"/>
      <c r="E491" s="173"/>
      <c r="F491" s="173"/>
      <c r="G491" s="173"/>
      <c r="H491" s="173"/>
      <c r="I491" s="173"/>
      <c r="J491" s="173"/>
      <c r="K491" s="173"/>
      <c r="L491" s="173"/>
      <c r="M491" s="173"/>
      <c r="N491" s="173"/>
      <c r="O491" s="173"/>
      <c r="P491" s="173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</row>
    <row r="492">
      <c r="A492" s="172"/>
      <c r="B492" s="172"/>
      <c r="C492" s="173"/>
      <c r="D492" s="232"/>
      <c r="E492" s="173"/>
      <c r="F492" s="173"/>
      <c r="G492" s="173"/>
      <c r="H492" s="173"/>
      <c r="I492" s="173"/>
      <c r="J492" s="173"/>
      <c r="K492" s="173"/>
      <c r="L492" s="173"/>
      <c r="M492" s="173"/>
      <c r="N492" s="173"/>
      <c r="O492" s="173"/>
      <c r="P492" s="173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</row>
    <row r="493">
      <c r="A493" s="172"/>
      <c r="B493" s="172"/>
      <c r="C493" s="173"/>
      <c r="D493" s="232"/>
      <c r="E493" s="173"/>
      <c r="F493" s="173"/>
      <c r="G493" s="173"/>
      <c r="H493" s="173"/>
      <c r="I493" s="173"/>
      <c r="J493" s="173"/>
      <c r="K493" s="173"/>
      <c r="L493" s="173"/>
      <c r="M493" s="173"/>
      <c r="N493" s="173"/>
      <c r="O493" s="173"/>
      <c r="P493" s="173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</row>
    <row r="494">
      <c r="A494" s="172"/>
      <c r="B494" s="172"/>
      <c r="C494" s="173"/>
      <c r="D494" s="232"/>
      <c r="E494" s="173"/>
      <c r="F494" s="173"/>
      <c r="G494" s="173"/>
      <c r="H494" s="173"/>
      <c r="I494" s="173"/>
      <c r="J494" s="173"/>
      <c r="K494" s="173"/>
      <c r="L494" s="173"/>
      <c r="M494" s="173"/>
      <c r="N494" s="173"/>
      <c r="O494" s="173"/>
      <c r="P494" s="173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</row>
    <row r="495">
      <c r="A495" s="172"/>
      <c r="B495" s="172"/>
      <c r="C495" s="173"/>
      <c r="D495" s="232"/>
      <c r="E495" s="173"/>
      <c r="F495" s="173"/>
      <c r="G495" s="173"/>
      <c r="H495" s="173"/>
      <c r="I495" s="173"/>
      <c r="J495" s="173"/>
      <c r="K495" s="173"/>
      <c r="L495" s="173"/>
      <c r="M495" s="173"/>
      <c r="N495" s="173"/>
      <c r="O495" s="173"/>
      <c r="P495" s="173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</row>
    <row r="496">
      <c r="A496" s="172"/>
      <c r="B496" s="172"/>
      <c r="C496" s="173"/>
      <c r="D496" s="232"/>
      <c r="E496" s="173"/>
      <c r="F496" s="173"/>
      <c r="G496" s="173"/>
      <c r="H496" s="173"/>
      <c r="I496" s="173"/>
      <c r="J496" s="173"/>
      <c r="K496" s="173"/>
      <c r="L496" s="173"/>
      <c r="M496" s="173"/>
      <c r="N496" s="173"/>
      <c r="O496" s="173"/>
      <c r="P496" s="173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</row>
    <row r="497">
      <c r="A497" s="172"/>
      <c r="B497" s="172"/>
      <c r="C497" s="173"/>
      <c r="D497" s="232"/>
      <c r="E497" s="173"/>
      <c r="F497" s="173"/>
      <c r="G497" s="173"/>
      <c r="H497" s="173"/>
      <c r="I497" s="173"/>
      <c r="J497" s="173"/>
      <c r="K497" s="173"/>
      <c r="L497" s="173"/>
      <c r="M497" s="173"/>
      <c r="N497" s="173"/>
      <c r="O497" s="173"/>
      <c r="P497" s="173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</row>
    <row r="498">
      <c r="A498" s="172"/>
      <c r="B498" s="172"/>
      <c r="C498" s="173"/>
      <c r="D498" s="232"/>
      <c r="E498" s="173"/>
      <c r="F498" s="173"/>
      <c r="G498" s="173"/>
      <c r="H498" s="173"/>
      <c r="I498" s="173"/>
      <c r="J498" s="173"/>
      <c r="K498" s="173"/>
      <c r="L498" s="173"/>
      <c r="M498" s="173"/>
      <c r="N498" s="173"/>
      <c r="O498" s="173"/>
      <c r="P498" s="173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</row>
    <row r="499">
      <c r="A499" s="172"/>
      <c r="B499" s="172"/>
      <c r="C499" s="173"/>
      <c r="D499" s="232"/>
      <c r="E499" s="173"/>
      <c r="F499" s="173"/>
      <c r="G499" s="173"/>
      <c r="H499" s="173"/>
      <c r="I499" s="173"/>
      <c r="J499" s="173"/>
      <c r="K499" s="173"/>
      <c r="L499" s="173"/>
      <c r="M499" s="173"/>
      <c r="N499" s="173"/>
      <c r="O499" s="173"/>
      <c r="P499" s="173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</row>
    <row r="500">
      <c r="A500" s="172"/>
      <c r="B500" s="172"/>
      <c r="C500" s="173"/>
      <c r="D500" s="232"/>
      <c r="E500" s="173"/>
      <c r="F500" s="173"/>
      <c r="G500" s="173"/>
      <c r="H500" s="173"/>
      <c r="I500" s="173"/>
      <c r="J500" s="173"/>
      <c r="K500" s="173"/>
      <c r="L500" s="173"/>
      <c r="M500" s="173"/>
      <c r="N500" s="173"/>
      <c r="O500" s="173"/>
      <c r="P500" s="173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</row>
    <row r="501">
      <c r="A501" s="172"/>
      <c r="B501" s="172"/>
      <c r="C501" s="173"/>
      <c r="D501" s="232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73"/>
      <c r="P501" s="173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</row>
    <row r="502">
      <c r="A502" s="172"/>
      <c r="B502" s="172"/>
      <c r="C502" s="173"/>
      <c r="D502" s="232"/>
      <c r="E502" s="173"/>
      <c r="F502" s="173"/>
      <c r="G502" s="173"/>
      <c r="H502" s="173"/>
      <c r="I502" s="173"/>
      <c r="J502" s="173"/>
      <c r="K502" s="173"/>
      <c r="L502" s="173"/>
      <c r="M502" s="173"/>
      <c r="N502" s="173"/>
      <c r="O502" s="173"/>
      <c r="P502" s="173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</row>
    <row r="503">
      <c r="A503" s="172"/>
      <c r="B503" s="172"/>
      <c r="C503" s="173"/>
      <c r="D503" s="232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3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</row>
    <row r="504">
      <c r="A504" s="172"/>
      <c r="B504" s="172"/>
      <c r="C504" s="173"/>
      <c r="D504" s="232"/>
      <c r="E504" s="173"/>
      <c r="F504" s="173"/>
      <c r="G504" s="173"/>
      <c r="H504" s="173"/>
      <c r="I504" s="173"/>
      <c r="J504" s="173"/>
      <c r="K504" s="173"/>
      <c r="L504" s="173"/>
      <c r="M504" s="173"/>
      <c r="N504" s="173"/>
      <c r="O504" s="173"/>
      <c r="P504" s="173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</row>
    <row r="505">
      <c r="A505" s="172"/>
      <c r="B505" s="172"/>
      <c r="C505" s="173"/>
      <c r="D505" s="232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</row>
    <row r="506">
      <c r="A506" s="172"/>
      <c r="B506" s="172"/>
      <c r="C506" s="173"/>
      <c r="D506" s="232"/>
      <c r="E506" s="173"/>
      <c r="F506" s="173"/>
      <c r="G506" s="173"/>
      <c r="H506" s="173"/>
      <c r="I506" s="173"/>
      <c r="J506" s="173"/>
      <c r="K506" s="173"/>
      <c r="L506" s="173"/>
      <c r="M506" s="173"/>
      <c r="N506" s="173"/>
      <c r="O506" s="173"/>
      <c r="P506" s="173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</row>
    <row r="507">
      <c r="A507" s="172"/>
      <c r="B507" s="172"/>
      <c r="C507" s="173"/>
      <c r="D507" s="232"/>
      <c r="E507" s="173"/>
      <c r="F507" s="173"/>
      <c r="G507" s="173"/>
      <c r="H507" s="173"/>
      <c r="I507" s="173"/>
      <c r="J507" s="173"/>
      <c r="K507" s="173"/>
      <c r="L507" s="173"/>
      <c r="M507" s="173"/>
      <c r="N507" s="173"/>
      <c r="O507" s="173"/>
      <c r="P507" s="173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</row>
    <row r="508">
      <c r="A508" s="172"/>
      <c r="B508" s="172"/>
      <c r="C508" s="173"/>
      <c r="D508" s="232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</row>
    <row r="509">
      <c r="A509" s="172"/>
      <c r="B509" s="172"/>
      <c r="C509" s="173"/>
      <c r="D509" s="232"/>
      <c r="E509" s="173"/>
      <c r="F509" s="173"/>
      <c r="G509" s="173"/>
      <c r="H509" s="173"/>
      <c r="I509" s="173"/>
      <c r="J509" s="173"/>
      <c r="K509" s="173"/>
      <c r="L509" s="173"/>
      <c r="M509" s="173"/>
      <c r="N509" s="173"/>
      <c r="O509" s="173"/>
      <c r="P509" s="173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</row>
    <row r="510">
      <c r="A510" s="172"/>
      <c r="B510" s="172"/>
      <c r="C510" s="173"/>
      <c r="D510" s="232"/>
      <c r="E510" s="173"/>
      <c r="F510" s="173"/>
      <c r="G510" s="173"/>
      <c r="H510" s="173"/>
      <c r="I510" s="173"/>
      <c r="J510" s="173"/>
      <c r="K510" s="173"/>
      <c r="L510" s="173"/>
      <c r="M510" s="173"/>
      <c r="N510" s="173"/>
      <c r="O510" s="173"/>
      <c r="P510" s="173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</row>
    <row r="511">
      <c r="A511" s="172"/>
      <c r="B511" s="172"/>
      <c r="C511" s="173"/>
      <c r="D511" s="232"/>
      <c r="E511" s="173"/>
      <c r="F511" s="173"/>
      <c r="G511" s="173"/>
      <c r="H511" s="173"/>
      <c r="I511" s="173"/>
      <c r="J511" s="173"/>
      <c r="K511" s="173"/>
      <c r="L511" s="173"/>
      <c r="M511" s="173"/>
      <c r="N511" s="173"/>
      <c r="O511" s="173"/>
      <c r="P511" s="173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</row>
    <row r="512">
      <c r="A512" s="172"/>
      <c r="B512" s="172"/>
      <c r="C512" s="173"/>
      <c r="D512" s="232"/>
      <c r="E512" s="173"/>
      <c r="F512" s="173"/>
      <c r="G512" s="173"/>
      <c r="H512" s="173"/>
      <c r="I512" s="173"/>
      <c r="J512" s="173"/>
      <c r="K512" s="173"/>
      <c r="L512" s="173"/>
      <c r="M512" s="173"/>
      <c r="N512" s="173"/>
      <c r="O512" s="173"/>
      <c r="P512" s="173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</row>
    <row r="513">
      <c r="A513" s="172"/>
      <c r="B513" s="172"/>
      <c r="C513" s="173"/>
      <c r="D513" s="232"/>
      <c r="E513" s="173"/>
      <c r="F513" s="173"/>
      <c r="G513" s="173"/>
      <c r="H513" s="173"/>
      <c r="I513" s="173"/>
      <c r="J513" s="173"/>
      <c r="K513" s="173"/>
      <c r="L513" s="173"/>
      <c r="M513" s="173"/>
      <c r="N513" s="173"/>
      <c r="O513" s="173"/>
      <c r="P513" s="173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</row>
    <row r="514">
      <c r="A514" s="172"/>
      <c r="B514" s="172"/>
      <c r="C514" s="173"/>
      <c r="D514" s="232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</row>
    <row r="515">
      <c r="A515" s="172"/>
      <c r="B515" s="172"/>
      <c r="C515" s="173"/>
      <c r="D515" s="232"/>
      <c r="E515" s="173"/>
      <c r="F515" s="173"/>
      <c r="G515" s="173"/>
      <c r="H515" s="173"/>
      <c r="I515" s="173"/>
      <c r="J515" s="173"/>
      <c r="K515" s="173"/>
      <c r="L515" s="173"/>
      <c r="M515" s="173"/>
      <c r="N515" s="173"/>
      <c r="O515" s="173"/>
      <c r="P515" s="173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</row>
    <row r="516">
      <c r="A516" s="172"/>
      <c r="B516" s="172"/>
      <c r="C516" s="173"/>
      <c r="D516" s="232"/>
      <c r="E516" s="173"/>
      <c r="F516" s="173"/>
      <c r="G516" s="173"/>
      <c r="H516" s="173"/>
      <c r="I516" s="173"/>
      <c r="J516" s="173"/>
      <c r="K516" s="173"/>
      <c r="L516" s="173"/>
      <c r="M516" s="173"/>
      <c r="N516" s="173"/>
      <c r="O516" s="173"/>
      <c r="P516" s="173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</row>
    <row r="517">
      <c r="A517" s="172"/>
      <c r="B517" s="172"/>
      <c r="C517" s="173"/>
      <c r="D517" s="232"/>
      <c r="E517" s="173"/>
      <c r="F517" s="173"/>
      <c r="G517" s="173"/>
      <c r="H517" s="173"/>
      <c r="I517" s="173"/>
      <c r="J517" s="173"/>
      <c r="K517" s="173"/>
      <c r="L517" s="173"/>
      <c r="M517" s="173"/>
      <c r="N517" s="173"/>
      <c r="O517" s="173"/>
      <c r="P517" s="173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</row>
    <row r="518">
      <c r="A518" s="172"/>
      <c r="B518" s="172"/>
      <c r="C518" s="173"/>
      <c r="D518" s="232"/>
      <c r="E518" s="173"/>
      <c r="F518" s="173"/>
      <c r="G518" s="173"/>
      <c r="H518" s="173"/>
      <c r="I518" s="173"/>
      <c r="J518" s="173"/>
      <c r="K518" s="173"/>
      <c r="L518" s="173"/>
      <c r="M518" s="173"/>
      <c r="N518" s="173"/>
      <c r="O518" s="173"/>
      <c r="P518" s="173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</row>
    <row r="519">
      <c r="A519" s="172"/>
      <c r="B519" s="172"/>
      <c r="C519" s="173"/>
      <c r="D519" s="232"/>
      <c r="E519" s="173"/>
      <c r="F519" s="173"/>
      <c r="G519" s="173"/>
      <c r="H519" s="173"/>
      <c r="I519" s="173"/>
      <c r="J519" s="173"/>
      <c r="K519" s="173"/>
      <c r="L519" s="173"/>
      <c r="M519" s="173"/>
      <c r="N519" s="173"/>
      <c r="O519" s="173"/>
      <c r="P519" s="173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</row>
    <row r="520">
      <c r="A520" s="172"/>
      <c r="B520" s="172"/>
      <c r="C520" s="173"/>
      <c r="D520" s="232"/>
      <c r="E520" s="173"/>
      <c r="F520" s="173"/>
      <c r="G520" s="173"/>
      <c r="H520" s="173"/>
      <c r="I520" s="173"/>
      <c r="J520" s="173"/>
      <c r="K520" s="173"/>
      <c r="L520" s="173"/>
      <c r="M520" s="173"/>
      <c r="N520" s="173"/>
      <c r="O520" s="173"/>
      <c r="P520" s="173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</row>
    <row r="521">
      <c r="A521" s="172"/>
      <c r="B521" s="172"/>
      <c r="C521" s="173"/>
      <c r="D521" s="232"/>
      <c r="E521" s="173"/>
      <c r="F521" s="173"/>
      <c r="G521" s="173"/>
      <c r="H521" s="173"/>
      <c r="I521" s="173"/>
      <c r="J521" s="173"/>
      <c r="K521" s="173"/>
      <c r="L521" s="173"/>
      <c r="M521" s="173"/>
      <c r="N521" s="173"/>
      <c r="O521" s="173"/>
      <c r="P521" s="173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</row>
    <row r="522">
      <c r="A522" s="172"/>
      <c r="B522" s="172"/>
      <c r="C522" s="173"/>
      <c r="D522" s="232"/>
      <c r="E522" s="173"/>
      <c r="F522" s="173"/>
      <c r="G522" s="173"/>
      <c r="H522" s="173"/>
      <c r="I522" s="173"/>
      <c r="J522" s="173"/>
      <c r="K522" s="173"/>
      <c r="L522" s="173"/>
      <c r="M522" s="173"/>
      <c r="N522" s="173"/>
      <c r="O522" s="173"/>
      <c r="P522" s="173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</row>
    <row r="523">
      <c r="A523" s="172"/>
      <c r="B523" s="172"/>
      <c r="C523" s="173"/>
      <c r="D523" s="232"/>
      <c r="E523" s="173"/>
      <c r="F523" s="173"/>
      <c r="G523" s="173"/>
      <c r="H523" s="173"/>
      <c r="I523" s="173"/>
      <c r="J523" s="173"/>
      <c r="K523" s="173"/>
      <c r="L523" s="173"/>
      <c r="M523" s="173"/>
      <c r="N523" s="173"/>
      <c r="O523" s="173"/>
      <c r="P523" s="173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</row>
    <row r="524">
      <c r="A524" s="172"/>
      <c r="B524" s="172"/>
      <c r="C524" s="173"/>
      <c r="D524" s="232"/>
      <c r="E524" s="173"/>
      <c r="F524" s="173"/>
      <c r="G524" s="173"/>
      <c r="H524" s="173"/>
      <c r="I524" s="173"/>
      <c r="J524" s="173"/>
      <c r="K524" s="173"/>
      <c r="L524" s="173"/>
      <c r="M524" s="173"/>
      <c r="N524" s="173"/>
      <c r="O524" s="173"/>
      <c r="P524" s="173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</row>
    <row r="525">
      <c r="A525" s="172"/>
      <c r="B525" s="172"/>
      <c r="C525" s="173"/>
      <c r="D525" s="232"/>
      <c r="E525" s="173"/>
      <c r="F525" s="173"/>
      <c r="G525" s="173"/>
      <c r="H525" s="173"/>
      <c r="I525" s="173"/>
      <c r="J525" s="173"/>
      <c r="K525" s="173"/>
      <c r="L525" s="173"/>
      <c r="M525" s="173"/>
      <c r="N525" s="173"/>
      <c r="O525" s="173"/>
      <c r="P525" s="173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</row>
    <row r="526">
      <c r="A526" s="172"/>
      <c r="B526" s="172"/>
      <c r="C526" s="173"/>
      <c r="D526" s="232"/>
      <c r="E526" s="173"/>
      <c r="F526" s="173"/>
      <c r="G526" s="173"/>
      <c r="H526" s="173"/>
      <c r="I526" s="173"/>
      <c r="J526" s="173"/>
      <c r="K526" s="173"/>
      <c r="L526" s="173"/>
      <c r="M526" s="173"/>
      <c r="N526" s="173"/>
      <c r="O526" s="173"/>
      <c r="P526" s="173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</row>
    <row r="527">
      <c r="A527" s="172"/>
      <c r="B527" s="172"/>
      <c r="C527" s="173"/>
      <c r="D527" s="232"/>
      <c r="E527" s="173"/>
      <c r="F527" s="173"/>
      <c r="G527" s="173"/>
      <c r="H527" s="173"/>
      <c r="I527" s="173"/>
      <c r="J527" s="173"/>
      <c r="K527" s="173"/>
      <c r="L527" s="173"/>
      <c r="M527" s="173"/>
      <c r="N527" s="173"/>
      <c r="O527" s="173"/>
      <c r="P527" s="173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</row>
    <row r="528">
      <c r="A528" s="172"/>
      <c r="B528" s="172"/>
      <c r="C528" s="173"/>
      <c r="D528" s="232"/>
      <c r="E528" s="173"/>
      <c r="F528" s="173"/>
      <c r="G528" s="173"/>
      <c r="H528" s="173"/>
      <c r="I528" s="173"/>
      <c r="J528" s="173"/>
      <c r="K528" s="173"/>
      <c r="L528" s="173"/>
      <c r="M528" s="173"/>
      <c r="N528" s="173"/>
      <c r="O528" s="173"/>
      <c r="P528" s="173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</row>
    <row r="529">
      <c r="A529" s="172"/>
      <c r="B529" s="172"/>
      <c r="C529" s="173"/>
      <c r="D529" s="232"/>
      <c r="E529" s="173"/>
      <c r="F529" s="173"/>
      <c r="G529" s="173"/>
      <c r="H529" s="173"/>
      <c r="I529" s="173"/>
      <c r="J529" s="173"/>
      <c r="K529" s="173"/>
      <c r="L529" s="173"/>
      <c r="M529" s="173"/>
      <c r="N529" s="173"/>
      <c r="O529" s="173"/>
      <c r="P529" s="173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</row>
    <row r="530">
      <c r="A530" s="172"/>
      <c r="B530" s="172"/>
      <c r="C530" s="173"/>
      <c r="D530" s="232"/>
      <c r="E530" s="173"/>
      <c r="F530" s="173"/>
      <c r="G530" s="173"/>
      <c r="H530" s="173"/>
      <c r="I530" s="173"/>
      <c r="J530" s="173"/>
      <c r="K530" s="173"/>
      <c r="L530" s="173"/>
      <c r="M530" s="173"/>
      <c r="N530" s="173"/>
      <c r="O530" s="173"/>
      <c r="P530" s="173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</row>
    <row r="531">
      <c r="A531" s="172"/>
      <c r="B531" s="172"/>
      <c r="C531" s="173"/>
      <c r="D531" s="232"/>
      <c r="E531" s="173"/>
      <c r="F531" s="173"/>
      <c r="G531" s="173"/>
      <c r="H531" s="173"/>
      <c r="I531" s="173"/>
      <c r="J531" s="173"/>
      <c r="K531" s="173"/>
      <c r="L531" s="173"/>
      <c r="M531" s="173"/>
      <c r="N531" s="173"/>
      <c r="O531" s="173"/>
      <c r="P531" s="173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</row>
    <row r="532">
      <c r="A532" s="172"/>
      <c r="B532" s="172"/>
      <c r="C532" s="173"/>
      <c r="D532" s="232"/>
      <c r="E532" s="173"/>
      <c r="F532" s="173"/>
      <c r="G532" s="173"/>
      <c r="H532" s="173"/>
      <c r="I532" s="173"/>
      <c r="J532" s="173"/>
      <c r="K532" s="173"/>
      <c r="L532" s="173"/>
      <c r="M532" s="173"/>
      <c r="N532" s="173"/>
      <c r="O532" s="173"/>
      <c r="P532" s="173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</row>
    <row r="533">
      <c r="A533" s="172"/>
      <c r="B533" s="172"/>
      <c r="C533" s="173"/>
      <c r="D533" s="232"/>
      <c r="E533" s="173"/>
      <c r="F533" s="173"/>
      <c r="G533" s="173"/>
      <c r="H533" s="173"/>
      <c r="I533" s="173"/>
      <c r="J533" s="173"/>
      <c r="K533" s="173"/>
      <c r="L533" s="173"/>
      <c r="M533" s="173"/>
      <c r="N533" s="173"/>
      <c r="O533" s="173"/>
      <c r="P533" s="173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</row>
    <row r="534">
      <c r="A534" s="172"/>
      <c r="B534" s="172"/>
      <c r="C534" s="173"/>
      <c r="D534" s="232"/>
      <c r="E534" s="173"/>
      <c r="F534" s="173"/>
      <c r="G534" s="173"/>
      <c r="H534" s="173"/>
      <c r="I534" s="173"/>
      <c r="J534" s="173"/>
      <c r="K534" s="173"/>
      <c r="L534" s="173"/>
      <c r="M534" s="173"/>
      <c r="N534" s="173"/>
      <c r="O534" s="173"/>
      <c r="P534" s="173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</row>
    <row r="535">
      <c r="A535" s="172"/>
      <c r="B535" s="172"/>
      <c r="C535" s="173"/>
      <c r="D535" s="232"/>
      <c r="E535" s="173"/>
      <c r="F535" s="173"/>
      <c r="G535" s="173"/>
      <c r="H535" s="173"/>
      <c r="I535" s="173"/>
      <c r="J535" s="173"/>
      <c r="K535" s="173"/>
      <c r="L535" s="173"/>
      <c r="M535" s="173"/>
      <c r="N535" s="173"/>
      <c r="O535" s="173"/>
      <c r="P535" s="173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</row>
    <row r="536">
      <c r="A536" s="172"/>
      <c r="B536" s="172"/>
      <c r="C536" s="173"/>
      <c r="D536" s="232"/>
      <c r="E536" s="173"/>
      <c r="F536" s="173"/>
      <c r="G536" s="173"/>
      <c r="H536" s="173"/>
      <c r="I536" s="173"/>
      <c r="J536" s="173"/>
      <c r="K536" s="173"/>
      <c r="L536" s="173"/>
      <c r="M536" s="173"/>
      <c r="N536" s="173"/>
      <c r="O536" s="173"/>
      <c r="P536" s="173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</row>
    <row r="537">
      <c r="A537" s="172"/>
      <c r="B537" s="172"/>
      <c r="C537" s="173"/>
      <c r="D537" s="232"/>
      <c r="E537" s="173"/>
      <c r="F537" s="173"/>
      <c r="G537" s="173"/>
      <c r="H537" s="173"/>
      <c r="I537" s="173"/>
      <c r="J537" s="173"/>
      <c r="K537" s="173"/>
      <c r="L537" s="173"/>
      <c r="M537" s="173"/>
      <c r="N537" s="173"/>
      <c r="O537" s="173"/>
      <c r="P537" s="173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</row>
    <row r="538">
      <c r="A538" s="172"/>
      <c r="B538" s="172"/>
      <c r="C538" s="173"/>
      <c r="D538" s="232"/>
      <c r="E538" s="173"/>
      <c r="F538" s="173"/>
      <c r="G538" s="173"/>
      <c r="H538" s="173"/>
      <c r="I538" s="173"/>
      <c r="J538" s="173"/>
      <c r="K538" s="173"/>
      <c r="L538" s="173"/>
      <c r="M538" s="173"/>
      <c r="N538" s="173"/>
      <c r="O538" s="173"/>
      <c r="P538" s="173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</row>
    <row r="539">
      <c r="A539" s="172"/>
      <c r="B539" s="172"/>
      <c r="C539" s="173"/>
      <c r="D539" s="232"/>
      <c r="E539" s="173"/>
      <c r="F539" s="173"/>
      <c r="G539" s="173"/>
      <c r="H539" s="173"/>
      <c r="I539" s="173"/>
      <c r="J539" s="173"/>
      <c r="K539" s="173"/>
      <c r="L539" s="173"/>
      <c r="M539" s="173"/>
      <c r="N539" s="173"/>
      <c r="O539" s="173"/>
      <c r="P539" s="173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</row>
    <row r="540">
      <c r="A540" s="172"/>
      <c r="B540" s="172"/>
      <c r="C540" s="173"/>
      <c r="D540" s="232"/>
      <c r="E540" s="173"/>
      <c r="F540" s="173"/>
      <c r="G540" s="173"/>
      <c r="H540" s="173"/>
      <c r="I540" s="173"/>
      <c r="J540" s="173"/>
      <c r="K540" s="173"/>
      <c r="L540" s="173"/>
      <c r="M540" s="173"/>
      <c r="N540" s="173"/>
      <c r="O540" s="173"/>
      <c r="P540" s="173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</row>
    <row r="541">
      <c r="A541" s="172"/>
      <c r="B541" s="172"/>
      <c r="C541" s="173"/>
      <c r="D541" s="232"/>
      <c r="E541" s="173"/>
      <c r="F541" s="173"/>
      <c r="G541" s="173"/>
      <c r="H541" s="173"/>
      <c r="I541" s="173"/>
      <c r="J541" s="173"/>
      <c r="K541" s="173"/>
      <c r="L541" s="173"/>
      <c r="M541" s="173"/>
      <c r="N541" s="173"/>
      <c r="O541" s="173"/>
      <c r="P541" s="173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</row>
    <row r="542">
      <c r="A542" s="172"/>
      <c r="B542" s="172"/>
      <c r="C542" s="173"/>
      <c r="D542" s="232"/>
      <c r="E542" s="173"/>
      <c r="F542" s="173"/>
      <c r="G542" s="173"/>
      <c r="H542" s="173"/>
      <c r="I542" s="173"/>
      <c r="J542" s="173"/>
      <c r="K542" s="173"/>
      <c r="L542" s="173"/>
      <c r="M542" s="173"/>
      <c r="N542" s="173"/>
      <c r="O542" s="173"/>
      <c r="P542" s="173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</row>
    <row r="543">
      <c r="A543" s="172"/>
      <c r="B543" s="172"/>
      <c r="C543" s="173"/>
      <c r="D543" s="232"/>
      <c r="E543" s="173"/>
      <c r="F543" s="173"/>
      <c r="G543" s="173"/>
      <c r="H543" s="173"/>
      <c r="I543" s="173"/>
      <c r="J543" s="173"/>
      <c r="K543" s="173"/>
      <c r="L543" s="173"/>
      <c r="M543" s="173"/>
      <c r="N543" s="173"/>
      <c r="O543" s="173"/>
      <c r="P543" s="173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</row>
    <row r="544">
      <c r="A544" s="172"/>
      <c r="B544" s="172"/>
      <c r="C544" s="173"/>
      <c r="D544" s="232"/>
      <c r="E544" s="173"/>
      <c r="F544" s="173"/>
      <c r="G544" s="173"/>
      <c r="H544" s="173"/>
      <c r="I544" s="173"/>
      <c r="J544" s="173"/>
      <c r="K544" s="173"/>
      <c r="L544" s="173"/>
      <c r="M544" s="173"/>
      <c r="N544" s="173"/>
      <c r="O544" s="173"/>
      <c r="P544" s="173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</row>
    <row r="545">
      <c r="A545" s="172"/>
      <c r="B545" s="172"/>
      <c r="C545" s="173"/>
      <c r="D545" s="232"/>
      <c r="E545" s="173"/>
      <c r="F545" s="173"/>
      <c r="G545" s="173"/>
      <c r="H545" s="173"/>
      <c r="I545" s="173"/>
      <c r="J545" s="173"/>
      <c r="K545" s="173"/>
      <c r="L545" s="173"/>
      <c r="M545" s="173"/>
      <c r="N545" s="173"/>
      <c r="O545" s="173"/>
      <c r="P545" s="173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</row>
    <row r="546">
      <c r="A546" s="172"/>
      <c r="B546" s="172"/>
      <c r="C546" s="173"/>
      <c r="D546" s="232"/>
      <c r="E546" s="173"/>
      <c r="F546" s="173"/>
      <c r="G546" s="173"/>
      <c r="H546" s="173"/>
      <c r="I546" s="173"/>
      <c r="J546" s="173"/>
      <c r="K546" s="173"/>
      <c r="L546" s="173"/>
      <c r="M546" s="173"/>
      <c r="N546" s="173"/>
      <c r="O546" s="173"/>
      <c r="P546" s="173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</row>
    <row r="547">
      <c r="A547" s="172"/>
      <c r="B547" s="172"/>
      <c r="C547" s="173"/>
      <c r="D547" s="232"/>
      <c r="E547" s="173"/>
      <c r="F547" s="173"/>
      <c r="G547" s="173"/>
      <c r="H547" s="173"/>
      <c r="I547" s="173"/>
      <c r="J547" s="173"/>
      <c r="K547" s="173"/>
      <c r="L547" s="173"/>
      <c r="M547" s="173"/>
      <c r="N547" s="173"/>
      <c r="O547" s="173"/>
      <c r="P547" s="173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</row>
    <row r="548">
      <c r="A548" s="172"/>
      <c r="B548" s="172"/>
      <c r="C548" s="173"/>
      <c r="D548" s="232"/>
      <c r="E548" s="173"/>
      <c r="F548" s="173"/>
      <c r="G548" s="173"/>
      <c r="H548" s="173"/>
      <c r="I548" s="173"/>
      <c r="J548" s="173"/>
      <c r="K548" s="173"/>
      <c r="L548" s="173"/>
      <c r="M548" s="173"/>
      <c r="N548" s="173"/>
      <c r="O548" s="173"/>
      <c r="P548" s="173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</row>
    <row r="549">
      <c r="A549" s="172"/>
      <c r="B549" s="172"/>
      <c r="C549" s="173"/>
      <c r="D549" s="232"/>
      <c r="E549" s="173"/>
      <c r="F549" s="173"/>
      <c r="G549" s="173"/>
      <c r="H549" s="173"/>
      <c r="I549" s="173"/>
      <c r="J549" s="173"/>
      <c r="K549" s="173"/>
      <c r="L549" s="173"/>
      <c r="M549" s="173"/>
      <c r="N549" s="173"/>
      <c r="O549" s="173"/>
      <c r="P549" s="173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</row>
    <row r="550">
      <c r="A550" s="172"/>
      <c r="B550" s="172"/>
      <c r="C550" s="173"/>
      <c r="D550" s="232"/>
      <c r="E550" s="173"/>
      <c r="F550" s="173"/>
      <c r="G550" s="173"/>
      <c r="H550" s="173"/>
      <c r="I550" s="173"/>
      <c r="J550" s="173"/>
      <c r="K550" s="173"/>
      <c r="L550" s="173"/>
      <c r="M550" s="173"/>
      <c r="N550" s="173"/>
      <c r="O550" s="173"/>
      <c r="P550" s="173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</row>
    <row r="551">
      <c r="A551" s="172"/>
      <c r="B551" s="172"/>
      <c r="C551" s="173"/>
      <c r="D551" s="232"/>
      <c r="E551" s="173"/>
      <c r="F551" s="173"/>
      <c r="G551" s="173"/>
      <c r="H551" s="173"/>
      <c r="I551" s="173"/>
      <c r="J551" s="173"/>
      <c r="K551" s="173"/>
      <c r="L551" s="173"/>
      <c r="M551" s="173"/>
      <c r="N551" s="173"/>
      <c r="O551" s="173"/>
      <c r="P551" s="173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</row>
    <row r="552">
      <c r="A552" s="172"/>
      <c r="B552" s="172"/>
      <c r="C552" s="173"/>
      <c r="D552" s="232"/>
      <c r="E552" s="173"/>
      <c r="F552" s="173"/>
      <c r="G552" s="173"/>
      <c r="H552" s="173"/>
      <c r="I552" s="173"/>
      <c r="J552" s="173"/>
      <c r="K552" s="173"/>
      <c r="L552" s="173"/>
      <c r="M552" s="173"/>
      <c r="N552" s="173"/>
      <c r="O552" s="173"/>
      <c r="P552" s="173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</row>
    <row r="553">
      <c r="A553" s="172"/>
      <c r="B553" s="172"/>
      <c r="C553" s="173"/>
      <c r="D553" s="232"/>
      <c r="E553" s="173"/>
      <c r="F553" s="173"/>
      <c r="G553" s="173"/>
      <c r="H553" s="173"/>
      <c r="I553" s="173"/>
      <c r="J553" s="173"/>
      <c r="K553" s="173"/>
      <c r="L553" s="173"/>
      <c r="M553" s="173"/>
      <c r="N553" s="173"/>
      <c r="O553" s="173"/>
      <c r="P553" s="173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</row>
    <row r="554">
      <c r="A554" s="172"/>
      <c r="B554" s="172"/>
      <c r="C554" s="173"/>
      <c r="D554" s="232"/>
      <c r="E554" s="173"/>
      <c r="F554" s="173"/>
      <c r="G554" s="173"/>
      <c r="H554" s="173"/>
      <c r="I554" s="173"/>
      <c r="J554" s="173"/>
      <c r="K554" s="173"/>
      <c r="L554" s="173"/>
      <c r="M554" s="173"/>
      <c r="N554" s="173"/>
      <c r="O554" s="173"/>
      <c r="P554" s="173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</row>
    <row r="555">
      <c r="A555" s="172"/>
      <c r="B555" s="172"/>
      <c r="C555" s="173"/>
      <c r="D555" s="232"/>
      <c r="E555" s="173"/>
      <c r="F555" s="173"/>
      <c r="G555" s="173"/>
      <c r="H555" s="173"/>
      <c r="I555" s="173"/>
      <c r="J555" s="173"/>
      <c r="K555" s="173"/>
      <c r="L555" s="173"/>
      <c r="M555" s="173"/>
      <c r="N555" s="173"/>
      <c r="O555" s="173"/>
      <c r="P555" s="173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</row>
    <row r="556">
      <c r="A556" s="172"/>
      <c r="B556" s="172"/>
      <c r="C556" s="173"/>
      <c r="D556" s="232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73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</row>
    <row r="557">
      <c r="A557" s="172"/>
      <c r="B557" s="172"/>
      <c r="C557" s="173"/>
      <c r="D557" s="232"/>
      <c r="E557" s="173"/>
      <c r="F557" s="173"/>
      <c r="G557" s="173"/>
      <c r="H557" s="173"/>
      <c r="I557" s="173"/>
      <c r="J557" s="173"/>
      <c r="K557" s="173"/>
      <c r="L557" s="173"/>
      <c r="M557" s="173"/>
      <c r="N557" s="173"/>
      <c r="O557" s="173"/>
      <c r="P557" s="173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</row>
    <row r="558">
      <c r="A558" s="172"/>
      <c r="B558" s="172"/>
      <c r="C558" s="173"/>
      <c r="D558" s="232"/>
      <c r="E558" s="173"/>
      <c r="F558" s="173"/>
      <c r="G558" s="173"/>
      <c r="H558" s="173"/>
      <c r="I558" s="173"/>
      <c r="J558" s="173"/>
      <c r="K558" s="173"/>
      <c r="L558" s="173"/>
      <c r="M558" s="173"/>
      <c r="N558" s="173"/>
      <c r="O558" s="173"/>
      <c r="P558" s="173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</row>
    <row r="559">
      <c r="A559" s="172"/>
      <c r="B559" s="172"/>
      <c r="C559" s="173"/>
      <c r="D559" s="232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73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</row>
    <row r="560">
      <c r="A560" s="172"/>
      <c r="B560" s="172"/>
      <c r="C560" s="173"/>
      <c r="D560" s="232"/>
      <c r="E560" s="173"/>
      <c r="F560" s="173"/>
      <c r="G560" s="173"/>
      <c r="H560" s="173"/>
      <c r="I560" s="173"/>
      <c r="J560" s="173"/>
      <c r="K560" s="173"/>
      <c r="L560" s="173"/>
      <c r="M560" s="173"/>
      <c r="N560" s="173"/>
      <c r="O560" s="173"/>
      <c r="P560" s="173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</row>
    <row r="561">
      <c r="A561" s="172"/>
      <c r="B561" s="172"/>
      <c r="C561" s="173"/>
      <c r="D561" s="232"/>
      <c r="E561" s="173"/>
      <c r="F561" s="173"/>
      <c r="G561" s="173"/>
      <c r="H561" s="173"/>
      <c r="I561" s="173"/>
      <c r="J561" s="173"/>
      <c r="K561" s="173"/>
      <c r="L561" s="173"/>
      <c r="M561" s="173"/>
      <c r="N561" s="173"/>
      <c r="O561" s="173"/>
      <c r="P561" s="173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</row>
    <row r="562">
      <c r="A562" s="172"/>
      <c r="B562" s="172"/>
      <c r="C562" s="173"/>
      <c r="D562" s="232"/>
      <c r="E562" s="173"/>
      <c r="F562" s="173"/>
      <c r="G562" s="173"/>
      <c r="H562" s="173"/>
      <c r="I562" s="173"/>
      <c r="J562" s="173"/>
      <c r="K562" s="173"/>
      <c r="L562" s="173"/>
      <c r="M562" s="173"/>
      <c r="N562" s="173"/>
      <c r="O562" s="173"/>
      <c r="P562" s="173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</row>
    <row r="563">
      <c r="A563" s="172"/>
      <c r="B563" s="172"/>
      <c r="C563" s="173"/>
      <c r="D563" s="232"/>
      <c r="E563" s="173"/>
      <c r="F563" s="173"/>
      <c r="G563" s="173"/>
      <c r="H563" s="173"/>
      <c r="I563" s="173"/>
      <c r="J563" s="173"/>
      <c r="K563" s="173"/>
      <c r="L563" s="173"/>
      <c r="M563" s="173"/>
      <c r="N563" s="173"/>
      <c r="O563" s="173"/>
      <c r="P563" s="173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</row>
    <row r="564">
      <c r="A564" s="172"/>
      <c r="B564" s="172"/>
      <c r="C564" s="173"/>
      <c r="D564" s="232"/>
      <c r="E564" s="173"/>
      <c r="F564" s="173"/>
      <c r="G564" s="173"/>
      <c r="H564" s="173"/>
      <c r="I564" s="173"/>
      <c r="J564" s="173"/>
      <c r="K564" s="173"/>
      <c r="L564" s="173"/>
      <c r="M564" s="173"/>
      <c r="N564" s="173"/>
      <c r="O564" s="173"/>
      <c r="P564" s="173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</row>
    <row r="565">
      <c r="A565" s="172"/>
      <c r="B565" s="172"/>
      <c r="C565" s="173"/>
      <c r="D565" s="232"/>
      <c r="E565" s="173"/>
      <c r="F565" s="173"/>
      <c r="G565" s="173"/>
      <c r="H565" s="173"/>
      <c r="I565" s="173"/>
      <c r="J565" s="173"/>
      <c r="K565" s="173"/>
      <c r="L565" s="173"/>
      <c r="M565" s="173"/>
      <c r="N565" s="173"/>
      <c r="O565" s="173"/>
      <c r="P565" s="173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</row>
    <row r="566">
      <c r="A566" s="172"/>
      <c r="B566" s="172"/>
      <c r="C566" s="173"/>
      <c r="D566" s="232"/>
      <c r="E566" s="173"/>
      <c r="F566" s="173"/>
      <c r="G566" s="173"/>
      <c r="H566" s="173"/>
      <c r="I566" s="173"/>
      <c r="J566" s="173"/>
      <c r="K566" s="173"/>
      <c r="L566" s="173"/>
      <c r="M566" s="173"/>
      <c r="N566" s="173"/>
      <c r="O566" s="173"/>
      <c r="P566" s="173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</row>
    <row r="567">
      <c r="A567" s="172"/>
      <c r="B567" s="172"/>
      <c r="C567" s="173"/>
      <c r="D567" s="232"/>
      <c r="E567" s="173"/>
      <c r="F567" s="173"/>
      <c r="G567" s="173"/>
      <c r="H567" s="173"/>
      <c r="I567" s="173"/>
      <c r="J567" s="173"/>
      <c r="K567" s="173"/>
      <c r="L567" s="173"/>
      <c r="M567" s="173"/>
      <c r="N567" s="173"/>
      <c r="O567" s="173"/>
      <c r="P567" s="173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</row>
    <row r="568">
      <c r="A568" s="172"/>
      <c r="B568" s="172"/>
      <c r="C568" s="173"/>
      <c r="D568" s="232"/>
      <c r="E568" s="173"/>
      <c r="F568" s="173"/>
      <c r="G568" s="173"/>
      <c r="H568" s="173"/>
      <c r="I568" s="173"/>
      <c r="J568" s="173"/>
      <c r="K568" s="173"/>
      <c r="L568" s="173"/>
      <c r="M568" s="173"/>
      <c r="N568" s="173"/>
      <c r="O568" s="173"/>
      <c r="P568" s="173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</row>
    <row r="569">
      <c r="A569" s="172"/>
      <c r="B569" s="172"/>
      <c r="C569" s="173"/>
      <c r="D569" s="232"/>
      <c r="E569" s="173"/>
      <c r="F569" s="173"/>
      <c r="G569" s="173"/>
      <c r="H569" s="173"/>
      <c r="I569" s="173"/>
      <c r="J569" s="173"/>
      <c r="K569" s="173"/>
      <c r="L569" s="173"/>
      <c r="M569" s="173"/>
      <c r="N569" s="173"/>
      <c r="O569" s="173"/>
      <c r="P569" s="173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</row>
    <row r="570">
      <c r="A570" s="172"/>
      <c r="B570" s="172"/>
      <c r="C570" s="173"/>
      <c r="D570" s="232"/>
      <c r="E570" s="173"/>
      <c r="F570" s="173"/>
      <c r="G570" s="173"/>
      <c r="H570" s="173"/>
      <c r="I570" s="173"/>
      <c r="J570" s="173"/>
      <c r="K570" s="173"/>
      <c r="L570" s="173"/>
      <c r="M570" s="173"/>
      <c r="N570" s="173"/>
      <c r="O570" s="173"/>
      <c r="P570" s="173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</row>
    <row r="571">
      <c r="A571" s="172"/>
      <c r="B571" s="172"/>
      <c r="C571" s="173"/>
      <c r="D571" s="232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73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</row>
    <row r="572">
      <c r="A572" s="172"/>
      <c r="B572" s="172"/>
      <c r="C572" s="173"/>
      <c r="D572" s="232"/>
      <c r="E572" s="173"/>
      <c r="F572" s="173"/>
      <c r="G572" s="173"/>
      <c r="H572" s="173"/>
      <c r="I572" s="173"/>
      <c r="J572" s="173"/>
      <c r="K572" s="173"/>
      <c r="L572" s="173"/>
      <c r="M572" s="173"/>
      <c r="N572" s="173"/>
      <c r="O572" s="173"/>
      <c r="P572" s="173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</row>
    <row r="573">
      <c r="A573" s="172"/>
      <c r="B573" s="172"/>
      <c r="C573" s="173"/>
      <c r="D573" s="232"/>
      <c r="E573" s="173"/>
      <c r="F573" s="173"/>
      <c r="G573" s="173"/>
      <c r="H573" s="173"/>
      <c r="I573" s="173"/>
      <c r="J573" s="173"/>
      <c r="K573" s="173"/>
      <c r="L573" s="173"/>
      <c r="M573" s="173"/>
      <c r="N573" s="173"/>
      <c r="O573" s="173"/>
      <c r="P573" s="173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</row>
    <row r="574">
      <c r="A574" s="172"/>
      <c r="B574" s="172"/>
      <c r="C574" s="173"/>
      <c r="D574" s="232"/>
      <c r="E574" s="173"/>
      <c r="F574" s="173"/>
      <c r="G574" s="173"/>
      <c r="H574" s="173"/>
      <c r="I574" s="173"/>
      <c r="J574" s="173"/>
      <c r="K574" s="173"/>
      <c r="L574" s="173"/>
      <c r="M574" s="173"/>
      <c r="N574" s="173"/>
      <c r="O574" s="173"/>
      <c r="P574" s="173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</row>
    <row r="575">
      <c r="A575" s="172"/>
      <c r="B575" s="172"/>
      <c r="C575" s="173"/>
      <c r="D575" s="232"/>
      <c r="E575" s="173"/>
      <c r="F575" s="173"/>
      <c r="G575" s="173"/>
      <c r="H575" s="173"/>
      <c r="I575" s="173"/>
      <c r="J575" s="173"/>
      <c r="K575" s="173"/>
      <c r="L575" s="173"/>
      <c r="M575" s="173"/>
      <c r="N575" s="173"/>
      <c r="O575" s="173"/>
      <c r="P575" s="173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</row>
    <row r="576">
      <c r="A576" s="172"/>
      <c r="B576" s="172"/>
      <c r="C576" s="173"/>
      <c r="D576" s="232"/>
      <c r="E576" s="173"/>
      <c r="F576" s="173"/>
      <c r="G576" s="173"/>
      <c r="H576" s="173"/>
      <c r="I576" s="173"/>
      <c r="J576" s="173"/>
      <c r="K576" s="173"/>
      <c r="L576" s="173"/>
      <c r="M576" s="173"/>
      <c r="N576" s="173"/>
      <c r="O576" s="173"/>
      <c r="P576" s="173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</row>
    <row r="577">
      <c r="A577" s="172"/>
      <c r="B577" s="172"/>
      <c r="C577" s="173"/>
      <c r="D577" s="232"/>
      <c r="E577" s="173"/>
      <c r="F577" s="173"/>
      <c r="G577" s="173"/>
      <c r="H577" s="173"/>
      <c r="I577" s="173"/>
      <c r="J577" s="173"/>
      <c r="K577" s="173"/>
      <c r="L577" s="173"/>
      <c r="M577" s="173"/>
      <c r="N577" s="173"/>
      <c r="O577" s="173"/>
      <c r="P577" s="173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</row>
    <row r="578">
      <c r="A578" s="172"/>
      <c r="B578" s="172"/>
      <c r="C578" s="173"/>
      <c r="D578" s="232"/>
      <c r="E578" s="173"/>
      <c r="F578" s="173"/>
      <c r="G578" s="173"/>
      <c r="H578" s="173"/>
      <c r="I578" s="173"/>
      <c r="J578" s="173"/>
      <c r="K578" s="173"/>
      <c r="L578" s="173"/>
      <c r="M578" s="173"/>
      <c r="N578" s="173"/>
      <c r="O578" s="173"/>
      <c r="P578" s="173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</row>
    <row r="579">
      <c r="A579" s="172"/>
      <c r="B579" s="172"/>
      <c r="C579" s="173"/>
      <c r="D579" s="232"/>
      <c r="E579" s="173"/>
      <c r="F579" s="173"/>
      <c r="G579" s="173"/>
      <c r="H579" s="173"/>
      <c r="I579" s="173"/>
      <c r="J579" s="173"/>
      <c r="K579" s="173"/>
      <c r="L579" s="173"/>
      <c r="M579" s="173"/>
      <c r="N579" s="173"/>
      <c r="O579" s="173"/>
      <c r="P579" s="173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</row>
    <row r="580">
      <c r="A580" s="172"/>
      <c r="B580" s="172"/>
      <c r="C580" s="173"/>
      <c r="D580" s="232"/>
      <c r="E580" s="173"/>
      <c r="F580" s="173"/>
      <c r="G580" s="173"/>
      <c r="H580" s="173"/>
      <c r="I580" s="173"/>
      <c r="J580" s="173"/>
      <c r="K580" s="173"/>
      <c r="L580" s="173"/>
      <c r="M580" s="173"/>
      <c r="N580" s="173"/>
      <c r="O580" s="173"/>
      <c r="P580" s="173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</row>
    <row r="581">
      <c r="A581" s="172"/>
      <c r="B581" s="172"/>
      <c r="C581" s="173"/>
      <c r="D581" s="232"/>
      <c r="E581" s="173"/>
      <c r="F581" s="173"/>
      <c r="G581" s="173"/>
      <c r="H581" s="173"/>
      <c r="I581" s="173"/>
      <c r="J581" s="173"/>
      <c r="K581" s="173"/>
      <c r="L581" s="173"/>
      <c r="M581" s="173"/>
      <c r="N581" s="173"/>
      <c r="O581" s="173"/>
      <c r="P581" s="173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</row>
    <row r="582">
      <c r="A582" s="172"/>
      <c r="B582" s="172"/>
      <c r="C582" s="173"/>
      <c r="D582" s="232"/>
      <c r="E582" s="173"/>
      <c r="F582" s="173"/>
      <c r="G582" s="173"/>
      <c r="H582" s="173"/>
      <c r="I582" s="173"/>
      <c r="J582" s="173"/>
      <c r="K582" s="173"/>
      <c r="L582" s="173"/>
      <c r="M582" s="173"/>
      <c r="N582" s="173"/>
      <c r="O582" s="173"/>
      <c r="P582" s="173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</row>
    <row r="583">
      <c r="A583" s="172"/>
      <c r="B583" s="172"/>
      <c r="C583" s="173"/>
      <c r="D583" s="232"/>
      <c r="E583" s="173"/>
      <c r="F583" s="173"/>
      <c r="G583" s="173"/>
      <c r="H583" s="173"/>
      <c r="I583" s="173"/>
      <c r="J583" s="173"/>
      <c r="K583" s="173"/>
      <c r="L583" s="173"/>
      <c r="M583" s="173"/>
      <c r="N583" s="173"/>
      <c r="O583" s="173"/>
      <c r="P583" s="173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</row>
    <row r="584">
      <c r="A584" s="172"/>
      <c r="B584" s="172"/>
      <c r="C584" s="173"/>
      <c r="D584" s="232"/>
      <c r="E584" s="173"/>
      <c r="F584" s="173"/>
      <c r="G584" s="173"/>
      <c r="H584" s="173"/>
      <c r="I584" s="173"/>
      <c r="J584" s="173"/>
      <c r="K584" s="173"/>
      <c r="L584" s="173"/>
      <c r="M584" s="173"/>
      <c r="N584" s="173"/>
      <c r="O584" s="173"/>
      <c r="P584" s="173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</row>
    <row r="585">
      <c r="A585" s="172"/>
      <c r="B585" s="172"/>
      <c r="C585" s="173"/>
      <c r="D585" s="232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</row>
    <row r="586">
      <c r="A586" s="172"/>
      <c r="B586" s="172"/>
      <c r="C586" s="173"/>
      <c r="D586" s="232"/>
      <c r="E586" s="173"/>
      <c r="F586" s="173"/>
      <c r="G586" s="173"/>
      <c r="H586" s="173"/>
      <c r="I586" s="173"/>
      <c r="J586" s="173"/>
      <c r="K586" s="173"/>
      <c r="L586" s="173"/>
      <c r="M586" s="173"/>
      <c r="N586" s="173"/>
      <c r="O586" s="173"/>
      <c r="P586" s="173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</row>
    <row r="587">
      <c r="A587" s="172"/>
      <c r="B587" s="172"/>
      <c r="C587" s="173"/>
      <c r="D587" s="232"/>
      <c r="E587" s="173"/>
      <c r="F587" s="173"/>
      <c r="G587" s="173"/>
      <c r="H587" s="173"/>
      <c r="I587" s="173"/>
      <c r="J587" s="173"/>
      <c r="K587" s="173"/>
      <c r="L587" s="173"/>
      <c r="M587" s="173"/>
      <c r="N587" s="173"/>
      <c r="O587" s="173"/>
      <c r="P587" s="173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</row>
    <row r="588">
      <c r="A588" s="172"/>
      <c r="B588" s="172"/>
      <c r="C588" s="173"/>
      <c r="D588" s="232"/>
      <c r="E588" s="173"/>
      <c r="F588" s="173"/>
      <c r="G588" s="173"/>
      <c r="H588" s="173"/>
      <c r="I588" s="173"/>
      <c r="J588" s="173"/>
      <c r="K588" s="173"/>
      <c r="L588" s="173"/>
      <c r="M588" s="173"/>
      <c r="N588" s="173"/>
      <c r="O588" s="173"/>
      <c r="P588" s="173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</row>
    <row r="589">
      <c r="A589" s="172"/>
      <c r="B589" s="172"/>
      <c r="C589" s="218"/>
      <c r="D589" s="233"/>
      <c r="E589" s="218"/>
      <c r="F589" s="218"/>
      <c r="G589" s="218"/>
      <c r="H589" s="218"/>
      <c r="I589" s="218"/>
      <c r="J589" s="218"/>
      <c r="K589" s="218"/>
      <c r="L589" s="218"/>
      <c r="M589" s="218"/>
      <c r="N589" s="218"/>
      <c r="O589" s="218"/>
      <c r="P589" s="218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</row>
    <row r="590">
      <c r="A590" s="172"/>
      <c r="B590" s="172"/>
      <c r="C590" s="218"/>
      <c r="D590" s="233"/>
      <c r="E590" s="218"/>
      <c r="F590" s="218"/>
      <c r="G590" s="218"/>
      <c r="H590" s="218"/>
      <c r="I590" s="218"/>
      <c r="J590" s="218"/>
      <c r="K590" s="218"/>
      <c r="L590" s="218"/>
      <c r="M590" s="218"/>
      <c r="N590" s="218"/>
      <c r="O590" s="218"/>
      <c r="P590" s="218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</row>
    <row r="591">
      <c r="A591" s="172"/>
      <c r="B591" s="172"/>
      <c r="C591" s="218"/>
      <c r="D591" s="233"/>
      <c r="E591" s="218"/>
      <c r="F591" s="218"/>
      <c r="G591" s="218"/>
      <c r="H591" s="218"/>
      <c r="I591" s="218"/>
      <c r="J591" s="218"/>
      <c r="K591" s="218"/>
      <c r="L591" s="218"/>
      <c r="M591" s="218"/>
      <c r="N591" s="218"/>
      <c r="O591" s="218"/>
      <c r="P591" s="218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</row>
    <row r="592">
      <c r="A592" s="172"/>
      <c r="B592" s="172"/>
      <c r="C592" s="218"/>
      <c r="D592" s="233"/>
      <c r="E592" s="218"/>
      <c r="F592" s="218"/>
      <c r="G592" s="218"/>
      <c r="H592" s="218"/>
      <c r="I592" s="218"/>
      <c r="J592" s="218"/>
      <c r="K592" s="218"/>
      <c r="L592" s="218"/>
      <c r="M592" s="218"/>
      <c r="N592" s="218"/>
      <c r="O592" s="218"/>
      <c r="P592" s="218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</row>
    <row r="593">
      <c r="A593" s="172"/>
      <c r="B593" s="172"/>
      <c r="C593" s="218"/>
      <c r="D593" s="233"/>
      <c r="E593" s="218"/>
      <c r="F593" s="218"/>
      <c r="G593" s="218"/>
      <c r="H593" s="218"/>
      <c r="I593" s="218"/>
      <c r="J593" s="218"/>
      <c r="K593" s="218"/>
      <c r="L593" s="218"/>
      <c r="M593" s="218"/>
      <c r="N593" s="218"/>
      <c r="O593" s="218"/>
      <c r="P593" s="218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</row>
    <row r="594">
      <c r="A594" s="172"/>
      <c r="B594" s="172"/>
      <c r="C594" s="218"/>
      <c r="D594" s="233"/>
      <c r="E594" s="218"/>
      <c r="F594" s="218"/>
      <c r="G594" s="218"/>
      <c r="H594" s="218"/>
      <c r="I594" s="218"/>
      <c r="J594" s="218"/>
      <c r="K594" s="218"/>
      <c r="L594" s="218"/>
      <c r="M594" s="218"/>
      <c r="N594" s="218"/>
      <c r="O594" s="218"/>
      <c r="P594" s="218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</row>
    <row r="595">
      <c r="A595" s="172"/>
      <c r="B595" s="172"/>
      <c r="C595" s="218"/>
      <c r="D595" s="233"/>
      <c r="E595" s="218"/>
      <c r="F595" s="218"/>
      <c r="G595" s="218"/>
      <c r="H595" s="218"/>
      <c r="I595" s="218"/>
      <c r="J595" s="218"/>
      <c r="K595" s="218"/>
      <c r="L595" s="218"/>
      <c r="M595" s="218"/>
      <c r="N595" s="218"/>
      <c r="O595" s="218"/>
      <c r="P595" s="218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</row>
    <row r="596">
      <c r="A596" s="172"/>
      <c r="B596" s="172"/>
      <c r="C596" s="218"/>
      <c r="D596" s="233"/>
      <c r="E596" s="218"/>
      <c r="F596" s="218"/>
      <c r="G596" s="218"/>
      <c r="H596" s="218"/>
      <c r="I596" s="218"/>
      <c r="J596" s="218"/>
      <c r="K596" s="218"/>
      <c r="L596" s="218"/>
      <c r="M596" s="218"/>
      <c r="N596" s="218"/>
      <c r="O596" s="218"/>
      <c r="P596" s="218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</row>
    <row r="597">
      <c r="A597" s="172"/>
      <c r="B597" s="172"/>
      <c r="C597" s="218"/>
      <c r="D597" s="233"/>
      <c r="E597" s="218"/>
      <c r="F597" s="218"/>
      <c r="G597" s="218"/>
      <c r="H597" s="218"/>
      <c r="I597" s="218"/>
      <c r="J597" s="218"/>
      <c r="K597" s="218"/>
      <c r="L597" s="218"/>
      <c r="M597" s="218"/>
      <c r="N597" s="218"/>
      <c r="O597" s="218"/>
      <c r="P597" s="218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</row>
    <row r="598">
      <c r="A598" s="172"/>
      <c r="B598" s="172"/>
      <c r="C598" s="218"/>
      <c r="D598" s="233"/>
      <c r="E598" s="218"/>
      <c r="F598" s="218"/>
      <c r="G598" s="218"/>
      <c r="H598" s="218"/>
      <c r="I598" s="218"/>
      <c r="J598" s="218"/>
      <c r="K598" s="218"/>
      <c r="L598" s="218"/>
      <c r="M598" s="218"/>
      <c r="N598" s="218"/>
      <c r="O598" s="218"/>
      <c r="P598" s="218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</row>
    <row r="599">
      <c r="A599" s="172"/>
      <c r="B599" s="172"/>
      <c r="C599" s="218"/>
      <c r="D599" s="233"/>
      <c r="E599" s="218"/>
      <c r="F599" s="218"/>
      <c r="G599" s="218"/>
      <c r="H599" s="218"/>
      <c r="I599" s="218"/>
      <c r="J599" s="218"/>
      <c r="K599" s="218"/>
      <c r="L599" s="218"/>
      <c r="M599" s="218"/>
      <c r="N599" s="218"/>
      <c r="O599" s="218"/>
      <c r="P599" s="218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</row>
    <row r="600">
      <c r="A600" s="172"/>
      <c r="B600" s="172"/>
      <c r="C600" s="218"/>
      <c r="D600" s="233"/>
      <c r="E600" s="218"/>
      <c r="F600" s="218"/>
      <c r="G600" s="218"/>
      <c r="H600" s="218"/>
      <c r="I600" s="218"/>
      <c r="J600" s="218"/>
      <c r="K600" s="218"/>
      <c r="L600" s="218"/>
      <c r="M600" s="218"/>
      <c r="N600" s="218"/>
      <c r="O600" s="218"/>
      <c r="P600" s="218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</row>
    <row r="601">
      <c r="A601" s="172"/>
      <c r="B601" s="172"/>
      <c r="C601" s="218"/>
      <c r="D601" s="233"/>
      <c r="E601" s="218"/>
      <c r="F601" s="218"/>
      <c r="G601" s="218"/>
      <c r="H601" s="218"/>
      <c r="I601" s="218"/>
      <c r="J601" s="218"/>
      <c r="K601" s="218"/>
      <c r="L601" s="218"/>
      <c r="M601" s="218"/>
      <c r="N601" s="218"/>
      <c r="O601" s="218"/>
      <c r="P601" s="218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</row>
    <row r="602">
      <c r="A602" s="172"/>
      <c r="B602" s="172"/>
      <c r="C602" s="218"/>
      <c r="D602" s="233"/>
      <c r="E602" s="218"/>
      <c r="F602" s="218"/>
      <c r="G602" s="218"/>
      <c r="H602" s="218"/>
      <c r="I602" s="218"/>
      <c r="J602" s="218"/>
      <c r="K602" s="218"/>
      <c r="L602" s="218"/>
      <c r="M602" s="218"/>
      <c r="N602" s="218"/>
      <c r="O602" s="218"/>
      <c r="P602" s="218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</row>
    <row r="603">
      <c r="A603" s="172"/>
      <c r="B603" s="172"/>
      <c r="C603" s="218"/>
      <c r="D603" s="233"/>
      <c r="E603" s="218"/>
      <c r="F603" s="218"/>
      <c r="G603" s="218"/>
      <c r="H603" s="218"/>
      <c r="I603" s="218"/>
      <c r="J603" s="218"/>
      <c r="K603" s="218"/>
      <c r="L603" s="218"/>
      <c r="M603" s="218"/>
      <c r="N603" s="218"/>
      <c r="O603" s="218"/>
      <c r="P603" s="218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</row>
    <row r="604">
      <c r="A604" s="172"/>
      <c r="B604" s="172"/>
      <c r="C604" s="218"/>
      <c r="D604" s="233"/>
      <c r="E604" s="218"/>
      <c r="F604" s="218"/>
      <c r="G604" s="218"/>
      <c r="H604" s="218"/>
      <c r="I604" s="218"/>
      <c r="J604" s="218"/>
      <c r="K604" s="218"/>
      <c r="L604" s="218"/>
      <c r="M604" s="218"/>
      <c r="N604" s="218"/>
      <c r="O604" s="218"/>
      <c r="P604" s="218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</row>
    <row r="605">
      <c r="A605" s="172"/>
      <c r="B605" s="172"/>
      <c r="C605" s="218"/>
      <c r="D605" s="233"/>
      <c r="E605" s="218"/>
      <c r="F605" s="218"/>
      <c r="G605" s="218"/>
      <c r="H605" s="218"/>
      <c r="I605" s="218"/>
      <c r="J605" s="218"/>
      <c r="K605" s="218"/>
      <c r="L605" s="218"/>
      <c r="M605" s="218"/>
      <c r="N605" s="218"/>
      <c r="O605" s="218"/>
      <c r="P605" s="218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</row>
    <row r="606">
      <c r="A606" s="172"/>
      <c r="B606" s="172"/>
      <c r="C606" s="218"/>
      <c r="D606" s="233"/>
      <c r="E606" s="218"/>
      <c r="F606" s="218"/>
      <c r="G606" s="218"/>
      <c r="H606" s="218"/>
      <c r="I606" s="218"/>
      <c r="J606" s="218"/>
      <c r="K606" s="218"/>
      <c r="L606" s="218"/>
      <c r="M606" s="218"/>
      <c r="N606" s="218"/>
      <c r="O606" s="218"/>
      <c r="P606" s="218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</row>
    <row r="607">
      <c r="A607" s="172"/>
      <c r="B607" s="172"/>
      <c r="C607" s="218"/>
      <c r="D607" s="233"/>
      <c r="E607" s="218"/>
      <c r="F607" s="218"/>
      <c r="G607" s="218"/>
      <c r="H607" s="218"/>
      <c r="I607" s="218"/>
      <c r="J607" s="218"/>
      <c r="K607" s="218"/>
      <c r="L607" s="218"/>
      <c r="M607" s="218"/>
      <c r="N607" s="218"/>
      <c r="O607" s="218"/>
      <c r="P607" s="218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</row>
    <row r="608">
      <c r="A608" s="172"/>
      <c r="B608" s="172"/>
      <c r="C608" s="218"/>
      <c r="D608" s="233"/>
      <c r="E608" s="218"/>
      <c r="F608" s="218"/>
      <c r="G608" s="218"/>
      <c r="H608" s="218"/>
      <c r="I608" s="218"/>
      <c r="J608" s="218"/>
      <c r="K608" s="218"/>
      <c r="L608" s="218"/>
      <c r="M608" s="218"/>
      <c r="N608" s="218"/>
      <c r="O608" s="218"/>
      <c r="P608" s="218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</row>
    <row r="609">
      <c r="A609" s="172"/>
      <c r="B609" s="172"/>
      <c r="C609" s="218"/>
      <c r="D609" s="233"/>
      <c r="E609" s="218"/>
      <c r="F609" s="218"/>
      <c r="G609" s="218"/>
      <c r="H609" s="218"/>
      <c r="I609" s="218"/>
      <c r="J609" s="218"/>
      <c r="K609" s="218"/>
      <c r="L609" s="218"/>
      <c r="M609" s="218"/>
      <c r="N609" s="218"/>
      <c r="O609" s="218"/>
      <c r="P609" s="218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</row>
    <row r="610">
      <c r="A610" s="172"/>
      <c r="B610" s="172"/>
      <c r="C610" s="218"/>
      <c r="D610" s="233"/>
      <c r="E610" s="218"/>
      <c r="F610" s="218"/>
      <c r="G610" s="218"/>
      <c r="H610" s="218"/>
      <c r="I610" s="218"/>
      <c r="J610" s="218"/>
      <c r="K610" s="218"/>
      <c r="L610" s="218"/>
      <c r="M610" s="218"/>
      <c r="N610" s="218"/>
      <c r="O610" s="218"/>
      <c r="P610" s="218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</row>
    <row r="611">
      <c r="A611" s="172"/>
      <c r="B611" s="172"/>
      <c r="C611" s="218"/>
      <c r="D611" s="233"/>
      <c r="E611" s="218"/>
      <c r="F611" s="218"/>
      <c r="G611" s="218"/>
      <c r="H611" s="218"/>
      <c r="I611" s="218"/>
      <c r="J611" s="218"/>
      <c r="K611" s="218"/>
      <c r="L611" s="218"/>
      <c r="M611" s="218"/>
      <c r="N611" s="218"/>
      <c r="O611" s="218"/>
      <c r="P611" s="218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</row>
    <row r="612">
      <c r="A612" s="172"/>
      <c r="B612" s="172"/>
      <c r="C612" s="218"/>
      <c r="D612" s="233"/>
      <c r="E612" s="218"/>
      <c r="F612" s="218"/>
      <c r="G612" s="218"/>
      <c r="H612" s="218"/>
      <c r="I612" s="218"/>
      <c r="J612" s="218"/>
      <c r="K612" s="218"/>
      <c r="L612" s="218"/>
      <c r="M612" s="218"/>
      <c r="N612" s="218"/>
      <c r="O612" s="218"/>
      <c r="P612" s="218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</row>
    <row r="613">
      <c r="A613" s="172"/>
      <c r="B613" s="172"/>
      <c r="C613" s="218"/>
      <c r="D613" s="233"/>
      <c r="E613" s="218"/>
      <c r="F613" s="218"/>
      <c r="G613" s="218"/>
      <c r="H613" s="218"/>
      <c r="I613" s="218"/>
      <c r="J613" s="218"/>
      <c r="K613" s="218"/>
      <c r="L613" s="218"/>
      <c r="M613" s="218"/>
      <c r="N613" s="218"/>
      <c r="O613" s="218"/>
      <c r="P613" s="218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</row>
    <row r="614">
      <c r="A614" s="172"/>
      <c r="B614" s="172"/>
      <c r="C614" s="218"/>
      <c r="D614" s="233"/>
      <c r="E614" s="218"/>
      <c r="F614" s="218"/>
      <c r="G614" s="218"/>
      <c r="H614" s="218"/>
      <c r="I614" s="218"/>
      <c r="J614" s="218"/>
      <c r="K614" s="218"/>
      <c r="L614" s="218"/>
      <c r="M614" s="218"/>
      <c r="N614" s="218"/>
      <c r="O614" s="218"/>
      <c r="P614" s="218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</row>
    <row r="615">
      <c r="A615" s="172"/>
      <c r="B615" s="172"/>
      <c r="C615" s="218"/>
      <c r="D615" s="233"/>
      <c r="E615" s="218"/>
      <c r="F615" s="218"/>
      <c r="G615" s="218"/>
      <c r="H615" s="218"/>
      <c r="I615" s="218"/>
      <c r="J615" s="218"/>
      <c r="K615" s="218"/>
      <c r="L615" s="218"/>
      <c r="M615" s="218"/>
      <c r="N615" s="218"/>
      <c r="O615" s="218"/>
      <c r="P615" s="218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</row>
    <row r="616">
      <c r="A616" s="172"/>
      <c r="B616" s="172"/>
      <c r="C616" s="218"/>
      <c r="D616" s="233"/>
      <c r="E616" s="218"/>
      <c r="F616" s="218"/>
      <c r="G616" s="218"/>
      <c r="H616" s="218"/>
      <c r="I616" s="218"/>
      <c r="J616" s="218"/>
      <c r="K616" s="218"/>
      <c r="L616" s="218"/>
      <c r="M616" s="218"/>
      <c r="N616" s="218"/>
      <c r="O616" s="218"/>
      <c r="P616" s="218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</row>
    <row r="617">
      <c r="A617" s="172"/>
      <c r="B617" s="172"/>
      <c r="C617" s="218"/>
      <c r="D617" s="233"/>
      <c r="E617" s="218"/>
      <c r="F617" s="218"/>
      <c r="G617" s="218"/>
      <c r="H617" s="218"/>
      <c r="I617" s="218"/>
      <c r="J617" s="218"/>
      <c r="K617" s="218"/>
      <c r="L617" s="218"/>
      <c r="M617" s="218"/>
      <c r="N617" s="218"/>
      <c r="O617" s="218"/>
      <c r="P617" s="218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</row>
    <row r="618">
      <c r="A618" s="172"/>
      <c r="B618" s="172"/>
      <c r="C618" s="218"/>
      <c r="D618" s="233"/>
      <c r="E618" s="218"/>
      <c r="F618" s="218"/>
      <c r="G618" s="218"/>
      <c r="H618" s="218"/>
      <c r="I618" s="218"/>
      <c r="J618" s="218"/>
      <c r="K618" s="218"/>
      <c r="L618" s="218"/>
      <c r="M618" s="218"/>
      <c r="N618" s="218"/>
      <c r="O618" s="218"/>
      <c r="P618" s="218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</row>
    <row r="619">
      <c r="A619" s="172"/>
      <c r="B619" s="172"/>
      <c r="C619" s="218"/>
      <c r="D619" s="233"/>
      <c r="E619" s="218"/>
      <c r="F619" s="218"/>
      <c r="G619" s="218"/>
      <c r="H619" s="218"/>
      <c r="I619" s="218"/>
      <c r="J619" s="218"/>
      <c r="K619" s="218"/>
      <c r="L619" s="218"/>
      <c r="M619" s="218"/>
      <c r="N619" s="218"/>
      <c r="O619" s="218"/>
      <c r="P619" s="218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</row>
    <row r="620">
      <c r="A620" s="172"/>
      <c r="B620" s="172"/>
      <c r="C620" s="218"/>
      <c r="D620" s="233"/>
      <c r="E620" s="218"/>
      <c r="F620" s="218"/>
      <c r="G620" s="218"/>
      <c r="H620" s="218"/>
      <c r="I620" s="218"/>
      <c r="J620" s="218"/>
      <c r="K620" s="218"/>
      <c r="L620" s="218"/>
      <c r="M620" s="218"/>
      <c r="N620" s="218"/>
      <c r="O620" s="218"/>
      <c r="P620" s="218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</row>
    <row r="621">
      <c r="A621" s="172"/>
      <c r="B621" s="172"/>
      <c r="C621" s="218"/>
      <c r="D621" s="233"/>
      <c r="E621" s="218"/>
      <c r="F621" s="218"/>
      <c r="G621" s="218"/>
      <c r="H621" s="218"/>
      <c r="I621" s="218"/>
      <c r="J621" s="218"/>
      <c r="K621" s="218"/>
      <c r="L621" s="218"/>
      <c r="M621" s="218"/>
      <c r="N621" s="218"/>
      <c r="O621" s="218"/>
      <c r="P621" s="218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</row>
    <row r="622">
      <c r="A622" s="172"/>
      <c r="B622" s="172"/>
      <c r="C622" s="218"/>
      <c r="D622" s="233"/>
      <c r="E622" s="218"/>
      <c r="F622" s="218"/>
      <c r="G622" s="218"/>
      <c r="H622" s="218"/>
      <c r="I622" s="218"/>
      <c r="J622" s="218"/>
      <c r="K622" s="218"/>
      <c r="L622" s="218"/>
      <c r="M622" s="218"/>
      <c r="N622" s="218"/>
      <c r="O622" s="218"/>
      <c r="P622" s="218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</row>
    <row r="623">
      <c r="A623" s="172"/>
      <c r="B623" s="172"/>
      <c r="C623" s="218"/>
      <c r="D623" s="233"/>
      <c r="E623" s="218"/>
      <c r="F623" s="218"/>
      <c r="G623" s="218"/>
      <c r="H623" s="218"/>
      <c r="I623" s="218"/>
      <c r="J623" s="218"/>
      <c r="K623" s="218"/>
      <c r="L623" s="218"/>
      <c r="M623" s="218"/>
      <c r="N623" s="218"/>
      <c r="O623" s="218"/>
      <c r="P623" s="218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</row>
    <row r="624">
      <c r="A624" s="172"/>
      <c r="B624" s="172"/>
      <c r="C624" s="218"/>
      <c r="D624" s="233"/>
      <c r="E624" s="218"/>
      <c r="F624" s="218"/>
      <c r="G624" s="218"/>
      <c r="H624" s="218"/>
      <c r="I624" s="218"/>
      <c r="J624" s="218"/>
      <c r="K624" s="218"/>
      <c r="L624" s="218"/>
      <c r="M624" s="218"/>
      <c r="N624" s="218"/>
      <c r="O624" s="218"/>
      <c r="P624" s="218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</row>
    <row r="625">
      <c r="A625" s="172"/>
      <c r="B625" s="172"/>
      <c r="C625" s="218"/>
      <c r="D625" s="233"/>
      <c r="E625" s="218"/>
      <c r="F625" s="218"/>
      <c r="G625" s="218"/>
      <c r="H625" s="218"/>
      <c r="I625" s="218"/>
      <c r="J625" s="218"/>
      <c r="K625" s="218"/>
      <c r="L625" s="218"/>
      <c r="M625" s="218"/>
      <c r="N625" s="218"/>
      <c r="O625" s="218"/>
      <c r="P625" s="218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</row>
    <row r="626">
      <c r="A626" s="172"/>
      <c r="B626" s="172"/>
      <c r="C626" s="218"/>
      <c r="D626" s="233"/>
      <c r="E626" s="218"/>
      <c r="F626" s="218"/>
      <c r="G626" s="218"/>
      <c r="H626" s="218"/>
      <c r="I626" s="218"/>
      <c r="J626" s="218"/>
      <c r="K626" s="218"/>
      <c r="L626" s="218"/>
      <c r="M626" s="218"/>
      <c r="N626" s="218"/>
      <c r="O626" s="218"/>
      <c r="P626" s="218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</row>
    <row r="627">
      <c r="A627" s="172"/>
      <c r="B627" s="172"/>
      <c r="C627" s="218"/>
      <c r="D627" s="233"/>
      <c r="E627" s="218"/>
      <c r="F627" s="218"/>
      <c r="G627" s="218"/>
      <c r="H627" s="218"/>
      <c r="I627" s="218"/>
      <c r="J627" s="218"/>
      <c r="K627" s="218"/>
      <c r="L627" s="218"/>
      <c r="M627" s="218"/>
      <c r="N627" s="218"/>
      <c r="O627" s="218"/>
      <c r="P627" s="218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</row>
    <row r="628">
      <c r="A628" s="172"/>
      <c r="B628" s="172"/>
      <c r="C628" s="218"/>
      <c r="D628" s="233"/>
      <c r="E628" s="218"/>
      <c r="F628" s="218"/>
      <c r="G628" s="218"/>
      <c r="H628" s="218"/>
      <c r="I628" s="218"/>
      <c r="J628" s="218"/>
      <c r="K628" s="218"/>
      <c r="L628" s="218"/>
      <c r="M628" s="218"/>
      <c r="N628" s="218"/>
      <c r="O628" s="218"/>
      <c r="P628" s="218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</row>
    <row r="629">
      <c r="A629" s="172"/>
      <c r="B629" s="172"/>
      <c r="C629" s="218"/>
      <c r="D629" s="233"/>
      <c r="E629" s="218"/>
      <c r="F629" s="218"/>
      <c r="G629" s="218"/>
      <c r="H629" s="218"/>
      <c r="I629" s="218"/>
      <c r="J629" s="218"/>
      <c r="K629" s="218"/>
      <c r="L629" s="218"/>
      <c r="M629" s="218"/>
      <c r="N629" s="218"/>
      <c r="O629" s="218"/>
      <c r="P629" s="218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</row>
    <row r="630">
      <c r="A630" s="172"/>
      <c r="B630" s="172"/>
      <c r="C630" s="218"/>
      <c r="D630" s="233"/>
      <c r="E630" s="218"/>
      <c r="F630" s="218"/>
      <c r="G630" s="218"/>
      <c r="H630" s="218"/>
      <c r="I630" s="218"/>
      <c r="J630" s="218"/>
      <c r="K630" s="218"/>
      <c r="L630" s="218"/>
      <c r="M630" s="218"/>
      <c r="N630" s="218"/>
      <c r="O630" s="218"/>
      <c r="P630" s="218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</row>
    <row r="631">
      <c r="A631" s="172"/>
      <c r="B631" s="172"/>
      <c r="C631" s="218"/>
      <c r="D631" s="233"/>
      <c r="E631" s="218"/>
      <c r="F631" s="218"/>
      <c r="G631" s="218"/>
      <c r="H631" s="218"/>
      <c r="I631" s="218"/>
      <c r="J631" s="218"/>
      <c r="K631" s="218"/>
      <c r="L631" s="218"/>
      <c r="M631" s="218"/>
      <c r="N631" s="218"/>
      <c r="O631" s="218"/>
      <c r="P631" s="218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</row>
    <row r="632">
      <c r="A632" s="172"/>
      <c r="B632" s="172"/>
      <c r="C632" s="218"/>
      <c r="D632" s="233"/>
      <c r="E632" s="218"/>
      <c r="F632" s="218"/>
      <c r="G632" s="218"/>
      <c r="H632" s="218"/>
      <c r="I632" s="218"/>
      <c r="J632" s="218"/>
      <c r="K632" s="218"/>
      <c r="L632" s="218"/>
      <c r="M632" s="218"/>
      <c r="N632" s="218"/>
      <c r="O632" s="218"/>
      <c r="P632" s="218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</row>
    <row r="633">
      <c r="A633" s="172"/>
      <c r="B633" s="172"/>
      <c r="C633" s="218"/>
      <c r="D633" s="233"/>
      <c r="E633" s="218"/>
      <c r="F633" s="218"/>
      <c r="G633" s="218"/>
      <c r="H633" s="218"/>
      <c r="I633" s="218"/>
      <c r="J633" s="218"/>
      <c r="K633" s="218"/>
      <c r="L633" s="218"/>
      <c r="M633" s="218"/>
      <c r="N633" s="218"/>
      <c r="O633" s="218"/>
      <c r="P633" s="218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</row>
    <row r="634">
      <c r="A634" s="172"/>
      <c r="B634" s="172"/>
      <c r="C634" s="218"/>
      <c r="D634" s="233"/>
      <c r="E634" s="218"/>
      <c r="F634" s="218"/>
      <c r="G634" s="218"/>
      <c r="H634" s="218"/>
      <c r="I634" s="218"/>
      <c r="J634" s="218"/>
      <c r="K634" s="218"/>
      <c r="L634" s="218"/>
      <c r="M634" s="218"/>
      <c r="N634" s="218"/>
      <c r="O634" s="218"/>
      <c r="P634" s="218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</row>
    <row r="635">
      <c r="A635" s="172"/>
      <c r="B635" s="172"/>
      <c r="C635" s="218"/>
      <c r="D635" s="233"/>
      <c r="E635" s="218"/>
      <c r="F635" s="218"/>
      <c r="G635" s="218"/>
      <c r="H635" s="218"/>
      <c r="I635" s="218"/>
      <c r="J635" s="218"/>
      <c r="K635" s="218"/>
      <c r="L635" s="218"/>
      <c r="M635" s="218"/>
      <c r="N635" s="218"/>
      <c r="O635" s="218"/>
      <c r="P635" s="218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</row>
    <row r="636">
      <c r="A636" s="172"/>
      <c r="B636" s="172"/>
      <c r="C636" s="218"/>
      <c r="D636" s="233"/>
      <c r="E636" s="218"/>
      <c r="F636" s="218"/>
      <c r="G636" s="218"/>
      <c r="H636" s="218"/>
      <c r="I636" s="218"/>
      <c r="J636" s="218"/>
      <c r="K636" s="218"/>
      <c r="L636" s="218"/>
      <c r="M636" s="218"/>
      <c r="N636" s="218"/>
      <c r="O636" s="218"/>
      <c r="P636" s="218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</row>
    <row r="637">
      <c r="A637" s="172"/>
      <c r="B637" s="172"/>
      <c r="C637" s="218"/>
      <c r="D637" s="233"/>
      <c r="E637" s="218"/>
      <c r="F637" s="218"/>
      <c r="G637" s="218"/>
      <c r="H637" s="218"/>
      <c r="I637" s="218"/>
      <c r="J637" s="218"/>
      <c r="K637" s="218"/>
      <c r="L637" s="218"/>
      <c r="M637" s="218"/>
      <c r="N637" s="218"/>
      <c r="O637" s="218"/>
      <c r="P637" s="218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</row>
    <row r="638">
      <c r="A638" s="172"/>
      <c r="B638" s="172"/>
      <c r="C638" s="218"/>
      <c r="D638" s="233"/>
      <c r="E638" s="218"/>
      <c r="F638" s="218"/>
      <c r="G638" s="218"/>
      <c r="H638" s="218"/>
      <c r="I638" s="218"/>
      <c r="J638" s="218"/>
      <c r="K638" s="218"/>
      <c r="L638" s="218"/>
      <c r="M638" s="218"/>
      <c r="N638" s="218"/>
      <c r="O638" s="218"/>
      <c r="P638" s="218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</row>
    <row r="639">
      <c r="A639" s="172"/>
      <c r="B639" s="172"/>
      <c r="C639" s="218"/>
      <c r="D639" s="233"/>
      <c r="E639" s="218"/>
      <c r="F639" s="218"/>
      <c r="G639" s="218"/>
      <c r="H639" s="218"/>
      <c r="I639" s="218"/>
      <c r="J639" s="218"/>
      <c r="K639" s="218"/>
      <c r="L639" s="218"/>
      <c r="M639" s="218"/>
      <c r="N639" s="218"/>
      <c r="O639" s="218"/>
      <c r="P639" s="218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</row>
    <row r="640">
      <c r="A640" s="172"/>
      <c r="B640" s="172"/>
      <c r="C640" s="218"/>
      <c r="D640" s="233"/>
      <c r="E640" s="218"/>
      <c r="F640" s="218"/>
      <c r="G640" s="218"/>
      <c r="H640" s="218"/>
      <c r="I640" s="218"/>
      <c r="J640" s="218"/>
      <c r="K640" s="218"/>
      <c r="L640" s="218"/>
      <c r="M640" s="218"/>
      <c r="N640" s="218"/>
      <c r="O640" s="218"/>
      <c r="P640" s="218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</row>
    <row r="641">
      <c r="A641" s="172"/>
      <c r="B641" s="172"/>
      <c r="C641" s="218"/>
      <c r="D641" s="233"/>
      <c r="E641" s="218"/>
      <c r="F641" s="218"/>
      <c r="G641" s="218"/>
      <c r="H641" s="218"/>
      <c r="I641" s="218"/>
      <c r="J641" s="218"/>
      <c r="K641" s="218"/>
      <c r="L641" s="218"/>
      <c r="M641" s="218"/>
      <c r="N641" s="218"/>
      <c r="O641" s="218"/>
      <c r="P641" s="218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</row>
    <row r="642">
      <c r="A642" s="172"/>
      <c r="B642" s="172"/>
      <c r="C642" s="218"/>
      <c r="D642" s="233"/>
      <c r="E642" s="218"/>
      <c r="F642" s="218"/>
      <c r="G642" s="218"/>
      <c r="H642" s="218"/>
      <c r="I642" s="218"/>
      <c r="J642" s="218"/>
      <c r="K642" s="218"/>
      <c r="L642" s="218"/>
      <c r="M642" s="218"/>
      <c r="N642" s="218"/>
      <c r="O642" s="218"/>
      <c r="P642" s="218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</row>
    <row r="643">
      <c r="A643" s="172"/>
      <c r="B643" s="172"/>
      <c r="C643" s="218"/>
      <c r="D643" s="233"/>
      <c r="E643" s="218"/>
      <c r="F643" s="218"/>
      <c r="G643" s="218"/>
      <c r="H643" s="218"/>
      <c r="I643" s="218"/>
      <c r="J643" s="218"/>
      <c r="K643" s="218"/>
      <c r="L643" s="218"/>
      <c r="M643" s="218"/>
      <c r="N643" s="218"/>
      <c r="O643" s="218"/>
      <c r="P643" s="218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</row>
    <row r="644">
      <c r="A644" s="172"/>
      <c r="B644" s="172"/>
      <c r="C644" s="218"/>
      <c r="D644" s="233"/>
      <c r="E644" s="218"/>
      <c r="F644" s="218"/>
      <c r="G644" s="218"/>
      <c r="H644" s="218"/>
      <c r="I644" s="218"/>
      <c r="J644" s="218"/>
      <c r="K644" s="218"/>
      <c r="L644" s="218"/>
      <c r="M644" s="218"/>
      <c r="N644" s="218"/>
      <c r="O644" s="218"/>
      <c r="P644" s="218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</row>
    <row r="645">
      <c r="A645" s="172"/>
      <c r="B645" s="172"/>
      <c r="C645" s="218"/>
      <c r="D645" s="233"/>
      <c r="E645" s="218"/>
      <c r="F645" s="218"/>
      <c r="G645" s="218"/>
      <c r="H645" s="218"/>
      <c r="I645" s="218"/>
      <c r="J645" s="218"/>
      <c r="K645" s="218"/>
      <c r="L645" s="218"/>
      <c r="M645" s="218"/>
      <c r="N645" s="218"/>
      <c r="O645" s="218"/>
      <c r="P645" s="218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</row>
    <row r="646">
      <c r="A646" s="172"/>
      <c r="B646" s="172"/>
      <c r="C646" s="218"/>
      <c r="D646" s="233"/>
      <c r="E646" s="218"/>
      <c r="F646" s="218"/>
      <c r="G646" s="218"/>
      <c r="H646" s="218"/>
      <c r="I646" s="218"/>
      <c r="J646" s="218"/>
      <c r="K646" s="218"/>
      <c r="L646" s="218"/>
      <c r="M646" s="218"/>
      <c r="N646" s="218"/>
      <c r="O646" s="218"/>
      <c r="P646" s="218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</row>
    <row r="647">
      <c r="A647" s="172"/>
      <c r="B647" s="172"/>
      <c r="C647" s="218"/>
      <c r="D647" s="233"/>
      <c r="E647" s="218"/>
      <c r="F647" s="218"/>
      <c r="G647" s="218"/>
      <c r="H647" s="218"/>
      <c r="I647" s="218"/>
      <c r="J647" s="218"/>
      <c r="K647" s="218"/>
      <c r="L647" s="218"/>
      <c r="M647" s="218"/>
      <c r="N647" s="218"/>
      <c r="O647" s="218"/>
      <c r="P647" s="218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</row>
    <row r="648">
      <c r="A648" s="172"/>
      <c r="B648" s="172"/>
      <c r="C648" s="218"/>
      <c r="D648" s="233"/>
      <c r="E648" s="218"/>
      <c r="F648" s="218"/>
      <c r="G648" s="218"/>
      <c r="H648" s="218"/>
      <c r="I648" s="218"/>
      <c r="J648" s="218"/>
      <c r="K648" s="218"/>
      <c r="L648" s="218"/>
      <c r="M648" s="218"/>
      <c r="N648" s="218"/>
      <c r="O648" s="218"/>
      <c r="P648" s="218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</row>
    <row r="649">
      <c r="A649" s="172"/>
      <c r="B649" s="172"/>
      <c r="C649" s="218"/>
      <c r="D649" s="233"/>
      <c r="E649" s="218"/>
      <c r="F649" s="218"/>
      <c r="G649" s="218"/>
      <c r="H649" s="218"/>
      <c r="I649" s="218"/>
      <c r="J649" s="218"/>
      <c r="K649" s="218"/>
      <c r="L649" s="218"/>
      <c r="M649" s="218"/>
      <c r="N649" s="218"/>
      <c r="O649" s="218"/>
      <c r="P649" s="218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</row>
    <row r="650">
      <c r="A650" s="172"/>
      <c r="B650" s="172"/>
      <c r="C650" s="218"/>
      <c r="D650" s="233"/>
      <c r="E650" s="218"/>
      <c r="F650" s="218"/>
      <c r="G650" s="218"/>
      <c r="H650" s="218"/>
      <c r="I650" s="218"/>
      <c r="J650" s="218"/>
      <c r="K650" s="218"/>
      <c r="L650" s="218"/>
      <c r="M650" s="218"/>
      <c r="N650" s="218"/>
      <c r="O650" s="218"/>
      <c r="P650" s="218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</row>
    <row r="651">
      <c r="A651" s="172"/>
      <c r="B651" s="172"/>
      <c r="C651" s="218"/>
      <c r="D651" s="233"/>
      <c r="E651" s="218"/>
      <c r="F651" s="218"/>
      <c r="G651" s="218"/>
      <c r="H651" s="218"/>
      <c r="I651" s="218"/>
      <c r="J651" s="218"/>
      <c r="K651" s="218"/>
      <c r="L651" s="218"/>
      <c r="M651" s="218"/>
      <c r="N651" s="218"/>
      <c r="O651" s="218"/>
      <c r="P651" s="218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</row>
    <row r="652">
      <c r="A652" s="172"/>
      <c r="B652" s="172"/>
      <c r="C652" s="218"/>
      <c r="D652" s="233"/>
      <c r="E652" s="218"/>
      <c r="F652" s="218"/>
      <c r="G652" s="218"/>
      <c r="H652" s="218"/>
      <c r="I652" s="218"/>
      <c r="J652" s="218"/>
      <c r="K652" s="218"/>
      <c r="L652" s="218"/>
      <c r="M652" s="218"/>
      <c r="N652" s="218"/>
      <c r="O652" s="218"/>
      <c r="P652" s="218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</row>
    <row r="653">
      <c r="A653" s="172"/>
      <c r="B653" s="172"/>
      <c r="C653" s="218"/>
      <c r="D653" s="233"/>
      <c r="E653" s="218"/>
      <c r="F653" s="218"/>
      <c r="G653" s="218"/>
      <c r="H653" s="218"/>
      <c r="I653" s="218"/>
      <c r="J653" s="218"/>
      <c r="K653" s="218"/>
      <c r="L653" s="218"/>
      <c r="M653" s="218"/>
      <c r="N653" s="218"/>
      <c r="O653" s="218"/>
      <c r="P653" s="218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</row>
    <row r="654">
      <c r="A654" s="172"/>
      <c r="B654" s="172"/>
      <c r="C654" s="218"/>
      <c r="D654" s="233"/>
      <c r="E654" s="218"/>
      <c r="F654" s="218"/>
      <c r="G654" s="218"/>
      <c r="H654" s="218"/>
      <c r="I654" s="218"/>
      <c r="J654" s="218"/>
      <c r="K654" s="218"/>
      <c r="L654" s="218"/>
      <c r="M654" s="218"/>
      <c r="N654" s="218"/>
      <c r="O654" s="218"/>
      <c r="P654" s="218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</row>
    <row r="655">
      <c r="A655" s="172"/>
      <c r="B655" s="172"/>
      <c r="C655" s="218"/>
      <c r="D655" s="233"/>
      <c r="E655" s="218"/>
      <c r="F655" s="218"/>
      <c r="G655" s="218"/>
      <c r="H655" s="218"/>
      <c r="I655" s="218"/>
      <c r="J655" s="218"/>
      <c r="K655" s="218"/>
      <c r="L655" s="218"/>
      <c r="M655" s="218"/>
      <c r="N655" s="218"/>
      <c r="O655" s="218"/>
      <c r="P655" s="218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</row>
    <row r="656">
      <c r="A656" s="172"/>
      <c r="B656" s="172"/>
      <c r="C656" s="218"/>
      <c r="D656" s="233"/>
      <c r="E656" s="218"/>
      <c r="F656" s="218"/>
      <c r="G656" s="218"/>
      <c r="H656" s="218"/>
      <c r="I656" s="218"/>
      <c r="J656" s="218"/>
      <c r="K656" s="218"/>
      <c r="L656" s="218"/>
      <c r="M656" s="218"/>
      <c r="N656" s="218"/>
      <c r="O656" s="218"/>
      <c r="P656" s="218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</row>
    <row r="657">
      <c r="A657" s="172"/>
      <c r="B657" s="172"/>
      <c r="C657" s="218"/>
      <c r="D657" s="233"/>
      <c r="E657" s="218"/>
      <c r="F657" s="218"/>
      <c r="G657" s="218"/>
      <c r="H657" s="218"/>
      <c r="I657" s="218"/>
      <c r="J657" s="218"/>
      <c r="K657" s="218"/>
      <c r="L657" s="218"/>
      <c r="M657" s="218"/>
      <c r="N657" s="218"/>
      <c r="O657" s="218"/>
      <c r="P657" s="218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</row>
    <row r="658">
      <c r="A658" s="172"/>
      <c r="B658" s="172"/>
      <c r="C658" s="218"/>
      <c r="D658" s="233"/>
      <c r="E658" s="218"/>
      <c r="F658" s="218"/>
      <c r="G658" s="218"/>
      <c r="H658" s="218"/>
      <c r="I658" s="218"/>
      <c r="J658" s="218"/>
      <c r="K658" s="218"/>
      <c r="L658" s="218"/>
      <c r="M658" s="218"/>
      <c r="N658" s="218"/>
      <c r="O658" s="218"/>
      <c r="P658" s="218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</row>
    <row r="659">
      <c r="A659" s="172"/>
      <c r="B659" s="172"/>
      <c r="C659" s="218"/>
      <c r="D659" s="233"/>
      <c r="E659" s="218"/>
      <c r="F659" s="218"/>
      <c r="G659" s="218"/>
      <c r="H659" s="218"/>
      <c r="I659" s="218"/>
      <c r="J659" s="218"/>
      <c r="K659" s="218"/>
      <c r="L659" s="218"/>
      <c r="M659" s="218"/>
      <c r="N659" s="218"/>
      <c r="O659" s="218"/>
      <c r="P659" s="218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</row>
    <row r="660">
      <c r="A660" s="172"/>
      <c r="B660" s="172"/>
      <c r="C660" s="218"/>
      <c r="D660" s="233"/>
      <c r="E660" s="218"/>
      <c r="F660" s="218"/>
      <c r="G660" s="218"/>
      <c r="H660" s="218"/>
      <c r="I660" s="218"/>
      <c r="J660" s="218"/>
      <c r="K660" s="218"/>
      <c r="L660" s="218"/>
      <c r="M660" s="218"/>
      <c r="N660" s="218"/>
      <c r="O660" s="218"/>
      <c r="P660" s="218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</row>
    <row r="661">
      <c r="A661" s="172"/>
      <c r="B661" s="172"/>
      <c r="C661" s="218"/>
      <c r="D661" s="233"/>
      <c r="E661" s="218"/>
      <c r="F661" s="218"/>
      <c r="G661" s="218"/>
      <c r="H661" s="218"/>
      <c r="I661" s="218"/>
      <c r="J661" s="218"/>
      <c r="K661" s="218"/>
      <c r="L661" s="218"/>
      <c r="M661" s="218"/>
      <c r="N661" s="218"/>
      <c r="O661" s="218"/>
      <c r="P661" s="218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</row>
    <row r="662">
      <c r="A662" s="172"/>
      <c r="B662" s="172"/>
      <c r="C662" s="218"/>
      <c r="D662" s="233"/>
      <c r="E662" s="218"/>
      <c r="F662" s="218"/>
      <c r="G662" s="218"/>
      <c r="H662" s="218"/>
      <c r="I662" s="218"/>
      <c r="J662" s="218"/>
      <c r="K662" s="218"/>
      <c r="L662" s="218"/>
      <c r="M662" s="218"/>
      <c r="N662" s="218"/>
      <c r="O662" s="218"/>
      <c r="P662" s="218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</row>
    <row r="663">
      <c r="A663" s="172"/>
      <c r="B663" s="172"/>
      <c r="C663" s="218"/>
      <c r="D663" s="233"/>
      <c r="E663" s="218"/>
      <c r="F663" s="218"/>
      <c r="G663" s="218"/>
      <c r="H663" s="218"/>
      <c r="I663" s="218"/>
      <c r="J663" s="218"/>
      <c r="K663" s="218"/>
      <c r="L663" s="218"/>
      <c r="M663" s="218"/>
      <c r="N663" s="218"/>
      <c r="O663" s="218"/>
      <c r="P663" s="218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</row>
    <row r="664">
      <c r="A664" s="172"/>
      <c r="B664" s="172"/>
      <c r="C664" s="218"/>
      <c r="D664" s="233"/>
      <c r="E664" s="218"/>
      <c r="F664" s="218"/>
      <c r="G664" s="218"/>
      <c r="H664" s="218"/>
      <c r="I664" s="218"/>
      <c r="J664" s="218"/>
      <c r="K664" s="218"/>
      <c r="L664" s="218"/>
      <c r="M664" s="218"/>
      <c r="N664" s="218"/>
      <c r="O664" s="218"/>
      <c r="P664" s="218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</row>
    <row r="665">
      <c r="A665" s="172"/>
      <c r="B665" s="172"/>
      <c r="C665" s="218"/>
      <c r="D665" s="233"/>
      <c r="E665" s="218"/>
      <c r="F665" s="218"/>
      <c r="G665" s="218"/>
      <c r="H665" s="218"/>
      <c r="I665" s="218"/>
      <c r="J665" s="218"/>
      <c r="K665" s="218"/>
      <c r="L665" s="218"/>
      <c r="M665" s="218"/>
      <c r="N665" s="218"/>
      <c r="O665" s="218"/>
      <c r="P665" s="218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</row>
    <row r="666">
      <c r="A666" s="172"/>
      <c r="B666" s="172"/>
      <c r="C666" s="218"/>
      <c r="D666" s="233"/>
      <c r="E666" s="218"/>
      <c r="F666" s="218"/>
      <c r="G666" s="218"/>
      <c r="H666" s="218"/>
      <c r="I666" s="218"/>
      <c r="J666" s="218"/>
      <c r="K666" s="218"/>
      <c r="L666" s="218"/>
      <c r="M666" s="218"/>
      <c r="N666" s="218"/>
      <c r="O666" s="218"/>
      <c r="P666" s="218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</row>
    <row r="667">
      <c r="A667" s="172"/>
      <c r="B667" s="172"/>
      <c r="C667" s="218"/>
      <c r="D667" s="233"/>
      <c r="E667" s="218"/>
      <c r="F667" s="218"/>
      <c r="G667" s="218"/>
      <c r="H667" s="218"/>
      <c r="I667" s="218"/>
      <c r="J667" s="218"/>
      <c r="K667" s="218"/>
      <c r="L667" s="218"/>
      <c r="M667" s="218"/>
      <c r="N667" s="218"/>
      <c r="O667" s="218"/>
      <c r="P667" s="218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</row>
    <row r="668">
      <c r="A668" s="172"/>
      <c r="B668" s="172"/>
      <c r="C668" s="218"/>
      <c r="D668" s="233"/>
      <c r="E668" s="218"/>
      <c r="F668" s="218"/>
      <c r="G668" s="218"/>
      <c r="H668" s="218"/>
      <c r="I668" s="218"/>
      <c r="J668" s="218"/>
      <c r="K668" s="218"/>
      <c r="L668" s="218"/>
      <c r="M668" s="218"/>
      <c r="N668" s="218"/>
      <c r="O668" s="218"/>
      <c r="P668" s="218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</row>
    <row r="669">
      <c r="A669" s="172"/>
      <c r="B669" s="172"/>
      <c r="C669" s="218"/>
      <c r="D669" s="233"/>
      <c r="E669" s="218"/>
      <c r="F669" s="218"/>
      <c r="G669" s="218"/>
      <c r="H669" s="218"/>
      <c r="I669" s="218"/>
      <c r="J669" s="218"/>
      <c r="K669" s="218"/>
      <c r="L669" s="218"/>
      <c r="M669" s="218"/>
      <c r="N669" s="218"/>
      <c r="O669" s="218"/>
      <c r="P669" s="218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</row>
    <row r="670">
      <c r="A670" s="172"/>
      <c r="B670" s="172"/>
      <c r="C670" s="218"/>
      <c r="D670" s="233"/>
      <c r="E670" s="218"/>
      <c r="F670" s="218"/>
      <c r="G670" s="218"/>
      <c r="H670" s="218"/>
      <c r="I670" s="218"/>
      <c r="J670" s="218"/>
      <c r="K670" s="218"/>
      <c r="L670" s="218"/>
      <c r="M670" s="218"/>
      <c r="N670" s="218"/>
      <c r="O670" s="218"/>
      <c r="P670" s="218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</row>
    <row r="671">
      <c r="A671" s="172"/>
      <c r="B671" s="172"/>
      <c r="C671" s="218"/>
      <c r="D671" s="233"/>
      <c r="E671" s="218"/>
      <c r="F671" s="218"/>
      <c r="G671" s="218"/>
      <c r="H671" s="218"/>
      <c r="I671" s="218"/>
      <c r="J671" s="218"/>
      <c r="K671" s="218"/>
      <c r="L671" s="218"/>
      <c r="M671" s="218"/>
      <c r="N671" s="218"/>
      <c r="O671" s="218"/>
      <c r="P671" s="218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</row>
    <row r="672">
      <c r="A672" s="172"/>
      <c r="B672" s="172"/>
      <c r="C672" s="218"/>
      <c r="D672" s="233"/>
      <c r="E672" s="218"/>
      <c r="F672" s="218"/>
      <c r="G672" s="218"/>
      <c r="H672" s="218"/>
      <c r="I672" s="218"/>
      <c r="J672" s="218"/>
      <c r="K672" s="218"/>
      <c r="L672" s="218"/>
      <c r="M672" s="218"/>
      <c r="N672" s="218"/>
      <c r="O672" s="218"/>
      <c r="P672" s="218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</row>
    <row r="673">
      <c r="A673" s="172"/>
      <c r="B673" s="172"/>
      <c r="C673" s="218"/>
      <c r="D673" s="233"/>
      <c r="E673" s="218"/>
      <c r="F673" s="218"/>
      <c r="G673" s="218"/>
      <c r="H673" s="218"/>
      <c r="I673" s="218"/>
      <c r="J673" s="218"/>
      <c r="K673" s="218"/>
      <c r="L673" s="218"/>
      <c r="M673" s="218"/>
      <c r="N673" s="218"/>
      <c r="O673" s="218"/>
      <c r="P673" s="218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</row>
    <row r="674">
      <c r="A674" s="172"/>
      <c r="B674" s="172"/>
      <c r="C674" s="218"/>
      <c r="D674" s="233"/>
      <c r="E674" s="218"/>
      <c r="F674" s="218"/>
      <c r="G674" s="218"/>
      <c r="H674" s="218"/>
      <c r="I674" s="218"/>
      <c r="J674" s="218"/>
      <c r="K674" s="218"/>
      <c r="L674" s="218"/>
      <c r="M674" s="218"/>
      <c r="N674" s="218"/>
      <c r="O674" s="218"/>
      <c r="P674" s="218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</row>
    <row r="675">
      <c r="A675" s="172"/>
      <c r="B675" s="172"/>
      <c r="C675" s="218"/>
      <c r="D675" s="233"/>
      <c r="E675" s="218"/>
      <c r="F675" s="218"/>
      <c r="G675" s="218"/>
      <c r="H675" s="218"/>
      <c r="I675" s="218"/>
      <c r="J675" s="218"/>
      <c r="K675" s="218"/>
      <c r="L675" s="218"/>
      <c r="M675" s="218"/>
      <c r="N675" s="218"/>
      <c r="O675" s="218"/>
      <c r="P675" s="218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</row>
    <row r="676">
      <c r="A676" s="172"/>
      <c r="B676" s="172"/>
      <c r="C676" s="218"/>
      <c r="D676" s="233"/>
      <c r="E676" s="218"/>
      <c r="F676" s="218"/>
      <c r="G676" s="218"/>
      <c r="H676" s="218"/>
      <c r="I676" s="218"/>
      <c r="J676" s="218"/>
      <c r="K676" s="218"/>
      <c r="L676" s="218"/>
      <c r="M676" s="218"/>
      <c r="N676" s="218"/>
      <c r="O676" s="218"/>
      <c r="P676" s="218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</row>
    <row r="677">
      <c r="A677" s="172"/>
      <c r="B677" s="172"/>
      <c r="C677" s="218"/>
      <c r="D677" s="233"/>
      <c r="E677" s="218"/>
      <c r="F677" s="218"/>
      <c r="G677" s="218"/>
      <c r="H677" s="218"/>
      <c r="I677" s="218"/>
      <c r="J677" s="218"/>
      <c r="K677" s="218"/>
      <c r="L677" s="218"/>
      <c r="M677" s="218"/>
      <c r="N677" s="218"/>
      <c r="O677" s="218"/>
      <c r="P677" s="218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</row>
    <row r="678">
      <c r="A678" s="172"/>
      <c r="B678" s="172"/>
      <c r="C678" s="218"/>
      <c r="D678" s="233"/>
      <c r="E678" s="218"/>
      <c r="F678" s="218"/>
      <c r="G678" s="218"/>
      <c r="H678" s="218"/>
      <c r="I678" s="218"/>
      <c r="J678" s="218"/>
      <c r="K678" s="218"/>
      <c r="L678" s="218"/>
      <c r="M678" s="218"/>
      <c r="N678" s="218"/>
      <c r="O678" s="218"/>
      <c r="P678" s="218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</row>
    <row r="679">
      <c r="A679" s="172"/>
      <c r="B679" s="172"/>
      <c r="C679" s="218"/>
      <c r="D679" s="233"/>
      <c r="E679" s="218"/>
      <c r="F679" s="218"/>
      <c r="G679" s="218"/>
      <c r="H679" s="218"/>
      <c r="I679" s="218"/>
      <c r="J679" s="218"/>
      <c r="K679" s="218"/>
      <c r="L679" s="218"/>
      <c r="M679" s="218"/>
      <c r="N679" s="218"/>
      <c r="O679" s="218"/>
      <c r="P679" s="218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</row>
    <row r="680">
      <c r="A680" s="172"/>
      <c r="B680" s="172"/>
      <c r="C680" s="218"/>
      <c r="D680" s="233"/>
      <c r="E680" s="218"/>
      <c r="F680" s="218"/>
      <c r="G680" s="218"/>
      <c r="H680" s="218"/>
      <c r="I680" s="218"/>
      <c r="J680" s="218"/>
      <c r="K680" s="218"/>
      <c r="L680" s="218"/>
      <c r="M680" s="218"/>
      <c r="N680" s="218"/>
      <c r="O680" s="218"/>
      <c r="P680" s="218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</row>
    <row r="681">
      <c r="A681" s="172"/>
      <c r="B681" s="172"/>
      <c r="C681" s="218"/>
      <c r="D681" s="233"/>
      <c r="E681" s="218"/>
      <c r="F681" s="218"/>
      <c r="G681" s="218"/>
      <c r="H681" s="218"/>
      <c r="I681" s="218"/>
      <c r="J681" s="218"/>
      <c r="K681" s="218"/>
      <c r="L681" s="218"/>
      <c r="M681" s="218"/>
      <c r="N681" s="218"/>
      <c r="O681" s="218"/>
      <c r="P681" s="218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</row>
    <row r="682">
      <c r="A682" s="172"/>
      <c r="B682" s="172"/>
      <c r="C682" s="218"/>
      <c r="D682" s="233"/>
      <c r="E682" s="218"/>
      <c r="F682" s="218"/>
      <c r="G682" s="218"/>
      <c r="H682" s="218"/>
      <c r="I682" s="218"/>
      <c r="J682" s="218"/>
      <c r="K682" s="218"/>
      <c r="L682" s="218"/>
      <c r="M682" s="218"/>
      <c r="N682" s="218"/>
      <c r="O682" s="218"/>
      <c r="P682" s="218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</row>
    <row r="683">
      <c r="A683" s="172"/>
      <c r="B683" s="172"/>
      <c r="C683" s="218"/>
      <c r="D683" s="233"/>
      <c r="E683" s="218"/>
      <c r="F683" s="218"/>
      <c r="G683" s="218"/>
      <c r="H683" s="218"/>
      <c r="I683" s="218"/>
      <c r="J683" s="218"/>
      <c r="K683" s="218"/>
      <c r="L683" s="218"/>
      <c r="M683" s="218"/>
      <c r="N683" s="218"/>
      <c r="O683" s="218"/>
      <c r="P683" s="218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</row>
    <row r="684">
      <c r="A684" s="172"/>
      <c r="B684" s="172"/>
      <c r="C684" s="218"/>
      <c r="D684" s="233"/>
      <c r="E684" s="218"/>
      <c r="F684" s="218"/>
      <c r="G684" s="218"/>
      <c r="H684" s="218"/>
      <c r="I684" s="218"/>
      <c r="J684" s="218"/>
      <c r="K684" s="218"/>
      <c r="L684" s="218"/>
      <c r="M684" s="218"/>
      <c r="N684" s="218"/>
      <c r="O684" s="218"/>
      <c r="P684" s="218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</row>
    <row r="685">
      <c r="A685" s="172"/>
      <c r="B685" s="172"/>
      <c r="C685" s="218"/>
      <c r="D685" s="233"/>
      <c r="E685" s="218"/>
      <c r="F685" s="218"/>
      <c r="G685" s="218"/>
      <c r="H685" s="218"/>
      <c r="I685" s="218"/>
      <c r="J685" s="218"/>
      <c r="K685" s="218"/>
      <c r="L685" s="218"/>
      <c r="M685" s="218"/>
      <c r="N685" s="218"/>
      <c r="O685" s="218"/>
      <c r="P685" s="218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</row>
    <row r="686">
      <c r="A686" s="172"/>
      <c r="B686" s="172"/>
      <c r="C686" s="218"/>
      <c r="D686" s="233"/>
      <c r="E686" s="218"/>
      <c r="F686" s="218"/>
      <c r="G686" s="218"/>
      <c r="H686" s="218"/>
      <c r="I686" s="218"/>
      <c r="J686" s="218"/>
      <c r="K686" s="218"/>
      <c r="L686" s="218"/>
      <c r="M686" s="218"/>
      <c r="N686" s="218"/>
      <c r="O686" s="218"/>
      <c r="P686" s="218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</row>
    <row r="687">
      <c r="A687" s="172"/>
      <c r="B687" s="172"/>
      <c r="C687" s="218"/>
      <c r="D687" s="233"/>
      <c r="E687" s="218"/>
      <c r="F687" s="218"/>
      <c r="G687" s="218"/>
      <c r="H687" s="218"/>
      <c r="I687" s="218"/>
      <c r="J687" s="218"/>
      <c r="K687" s="218"/>
      <c r="L687" s="218"/>
      <c r="M687" s="218"/>
      <c r="N687" s="218"/>
      <c r="O687" s="218"/>
      <c r="P687" s="218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</row>
    <row r="688">
      <c r="A688" s="172"/>
      <c r="B688" s="172"/>
      <c r="C688" s="218"/>
      <c r="D688" s="233"/>
      <c r="E688" s="218"/>
      <c r="F688" s="218"/>
      <c r="G688" s="218"/>
      <c r="H688" s="218"/>
      <c r="I688" s="218"/>
      <c r="J688" s="218"/>
      <c r="K688" s="218"/>
      <c r="L688" s="218"/>
      <c r="M688" s="218"/>
      <c r="N688" s="218"/>
      <c r="O688" s="218"/>
      <c r="P688" s="218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</row>
    <row r="689">
      <c r="A689" s="172"/>
      <c r="B689" s="172"/>
      <c r="C689" s="218"/>
      <c r="D689" s="233"/>
      <c r="E689" s="218"/>
      <c r="F689" s="218"/>
      <c r="G689" s="218"/>
      <c r="H689" s="218"/>
      <c r="I689" s="218"/>
      <c r="J689" s="218"/>
      <c r="K689" s="218"/>
      <c r="L689" s="218"/>
      <c r="M689" s="218"/>
      <c r="N689" s="218"/>
      <c r="O689" s="218"/>
      <c r="P689" s="218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</row>
    <row r="690">
      <c r="A690" s="172"/>
      <c r="B690" s="172"/>
      <c r="C690" s="218"/>
      <c r="D690" s="233"/>
      <c r="E690" s="218"/>
      <c r="F690" s="218"/>
      <c r="G690" s="218"/>
      <c r="H690" s="218"/>
      <c r="I690" s="218"/>
      <c r="J690" s="218"/>
      <c r="K690" s="218"/>
      <c r="L690" s="218"/>
      <c r="M690" s="218"/>
      <c r="N690" s="218"/>
      <c r="O690" s="218"/>
      <c r="P690" s="218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</row>
    <row r="691">
      <c r="A691" s="172"/>
      <c r="B691" s="172"/>
      <c r="C691" s="218"/>
      <c r="D691" s="233"/>
      <c r="E691" s="218"/>
      <c r="F691" s="218"/>
      <c r="G691" s="218"/>
      <c r="H691" s="218"/>
      <c r="I691" s="218"/>
      <c r="J691" s="218"/>
      <c r="K691" s="218"/>
      <c r="L691" s="218"/>
      <c r="M691" s="218"/>
      <c r="N691" s="218"/>
      <c r="O691" s="218"/>
      <c r="P691" s="218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</row>
    <row r="692">
      <c r="A692" s="172"/>
      <c r="B692" s="172"/>
      <c r="C692" s="218"/>
      <c r="D692" s="233"/>
      <c r="E692" s="218"/>
      <c r="F692" s="218"/>
      <c r="G692" s="218"/>
      <c r="H692" s="218"/>
      <c r="I692" s="218"/>
      <c r="J692" s="218"/>
      <c r="K692" s="218"/>
      <c r="L692" s="218"/>
      <c r="M692" s="218"/>
      <c r="N692" s="218"/>
      <c r="O692" s="218"/>
      <c r="P692" s="218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</row>
    <row r="693">
      <c r="A693" s="172"/>
      <c r="B693" s="172"/>
      <c r="C693" s="218"/>
      <c r="D693" s="233"/>
      <c r="E693" s="218"/>
      <c r="F693" s="218"/>
      <c r="G693" s="218"/>
      <c r="H693" s="218"/>
      <c r="I693" s="218"/>
      <c r="J693" s="218"/>
      <c r="K693" s="218"/>
      <c r="L693" s="218"/>
      <c r="M693" s="218"/>
      <c r="N693" s="218"/>
      <c r="O693" s="218"/>
      <c r="P693" s="218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</row>
    <row r="694">
      <c r="A694" s="172"/>
      <c r="B694" s="172"/>
      <c r="C694" s="218"/>
      <c r="D694" s="233"/>
      <c r="E694" s="218"/>
      <c r="F694" s="218"/>
      <c r="G694" s="218"/>
      <c r="H694" s="218"/>
      <c r="I694" s="218"/>
      <c r="J694" s="218"/>
      <c r="K694" s="218"/>
      <c r="L694" s="218"/>
      <c r="M694" s="218"/>
      <c r="N694" s="218"/>
      <c r="O694" s="218"/>
      <c r="P694" s="218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</row>
    <row r="695">
      <c r="A695" s="172"/>
      <c r="B695" s="172"/>
      <c r="C695" s="218"/>
      <c r="D695" s="233"/>
      <c r="E695" s="218"/>
      <c r="F695" s="218"/>
      <c r="G695" s="218"/>
      <c r="H695" s="218"/>
      <c r="I695" s="218"/>
      <c r="J695" s="218"/>
      <c r="K695" s="218"/>
      <c r="L695" s="218"/>
      <c r="M695" s="218"/>
      <c r="N695" s="218"/>
      <c r="O695" s="218"/>
      <c r="P695" s="218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</row>
    <row r="696">
      <c r="A696" s="172"/>
      <c r="B696" s="172"/>
      <c r="C696" s="218"/>
      <c r="D696" s="233"/>
      <c r="E696" s="218"/>
      <c r="F696" s="218"/>
      <c r="G696" s="218"/>
      <c r="H696" s="218"/>
      <c r="I696" s="218"/>
      <c r="J696" s="218"/>
      <c r="K696" s="218"/>
      <c r="L696" s="218"/>
      <c r="M696" s="218"/>
      <c r="N696" s="218"/>
      <c r="O696" s="218"/>
      <c r="P696" s="218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</row>
    <row r="697">
      <c r="A697" s="172"/>
      <c r="B697" s="172"/>
      <c r="C697" s="218"/>
      <c r="D697" s="233"/>
      <c r="E697" s="218"/>
      <c r="F697" s="218"/>
      <c r="G697" s="218"/>
      <c r="H697" s="218"/>
      <c r="I697" s="218"/>
      <c r="J697" s="218"/>
      <c r="K697" s="218"/>
      <c r="L697" s="218"/>
      <c r="M697" s="218"/>
      <c r="N697" s="218"/>
      <c r="O697" s="218"/>
      <c r="P697" s="218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</row>
    <row r="698">
      <c r="A698" s="172"/>
      <c r="B698" s="172"/>
      <c r="C698" s="218"/>
      <c r="D698" s="233"/>
      <c r="E698" s="218"/>
      <c r="F698" s="218"/>
      <c r="G698" s="218"/>
      <c r="H698" s="218"/>
      <c r="I698" s="218"/>
      <c r="J698" s="218"/>
      <c r="K698" s="218"/>
      <c r="L698" s="218"/>
      <c r="M698" s="218"/>
      <c r="N698" s="218"/>
      <c r="O698" s="218"/>
      <c r="P698" s="218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</row>
    <row r="699">
      <c r="A699" s="172"/>
      <c r="B699" s="172"/>
      <c r="C699" s="218"/>
      <c r="D699" s="233"/>
      <c r="E699" s="218"/>
      <c r="F699" s="218"/>
      <c r="G699" s="218"/>
      <c r="H699" s="218"/>
      <c r="I699" s="218"/>
      <c r="J699" s="218"/>
      <c r="K699" s="218"/>
      <c r="L699" s="218"/>
      <c r="M699" s="218"/>
      <c r="N699" s="218"/>
      <c r="O699" s="218"/>
      <c r="P699" s="218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</row>
    <row r="700">
      <c r="A700" s="172"/>
      <c r="B700" s="172"/>
      <c r="C700" s="218"/>
      <c r="D700" s="233"/>
      <c r="E700" s="218"/>
      <c r="F700" s="218"/>
      <c r="G700" s="218"/>
      <c r="H700" s="218"/>
      <c r="I700" s="218"/>
      <c r="J700" s="218"/>
      <c r="K700" s="218"/>
      <c r="L700" s="218"/>
      <c r="M700" s="218"/>
      <c r="N700" s="218"/>
      <c r="O700" s="218"/>
      <c r="P700" s="218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</row>
    <row r="701">
      <c r="A701" s="172"/>
      <c r="B701" s="172"/>
      <c r="C701" s="218"/>
      <c r="D701" s="233"/>
      <c r="E701" s="218"/>
      <c r="F701" s="218"/>
      <c r="G701" s="218"/>
      <c r="H701" s="218"/>
      <c r="I701" s="218"/>
      <c r="J701" s="218"/>
      <c r="K701" s="218"/>
      <c r="L701" s="218"/>
      <c r="M701" s="218"/>
      <c r="N701" s="218"/>
      <c r="O701" s="218"/>
      <c r="P701" s="218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</row>
    <row r="702">
      <c r="A702" s="172"/>
      <c r="B702" s="172"/>
      <c r="C702" s="218"/>
      <c r="D702" s="233"/>
      <c r="E702" s="218"/>
      <c r="F702" s="218"/>
      <c r="G702" s="218"/>
      <c r="H702" s="218"/>
      <c r="I702" s="218"/>
      <c r="J702" s="218"/>
      <c r="K702" s="218"/>
      <c r="L702" s="218"/>
      <c r="M702" s="218"/>
      <c r="N702" s="218"/>
      <c r="O702" s="218"/>
      <c r="P702" s="218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</row>
    <row r="703">
      <c r="A703" s="172"/>
      <c r="B703" s="172"/>
      <c r="C703" s="218"/>
      <c r="D703" s="233"/>
      <c r="E703" s="218"/>
      <c r="F703" s="218"/>
      <c r="G703" s="218"/>
      <c r="H703" s="218"/>
      <c r="I703" s="218"/>
      <c r="J703" s="218"/>
      <c r="K703" s="218"/>
      <c r="L703" s="218"/>
      <c r="M703" s="218"/>
      <c r="N703" s="218"/>
      <c r="O703" s="218"/>
      <c r="P703" s="218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</row>
    <row r="704">
      <c r="A704" s="172"/>
      <c r="B704" s="172"/>
      <c r="C704" s="218"/>
      <c r="D704" s="233"/>
      <c r="E704" s="218"/>
      <c r="F704" s="218"/>
      <c r="G704" s="218"/>
      <c r="H704" s="218"/>
      <c r="I704" s="218"/>
      <c r="J704" s="218"/>
      <c r="K704" s="218"/>
      <c r="L704" s="218"/>
      <c r="M704" s="218"/>
      <c r="N704" s="218"/>
      <c r="O704" s="218"/>
      <c r="P704" s="218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</row>
    <row r="705">
      <c r="A705" s="172"/>
      <c r="B705" s="172"/>
      <c r="C705" s="218"/>
      <c r="D705" s="233"/>
      <c r="E705" s="218"/>
      <c r="F705" s="218"/>
      <c r="G705" s="218"/>
      <c r="H705" s="218"/>
      <c r="I705" s="218"/>
      <c r="J705" s="218"/>
      <c r="K705" s="218"/>
      <c r="L705" s="218"/>
      <c r="M705" s="218"/>
      <c r="N705" s="218"/>
      <c r="O705" s="218"/>
      <c r="P705" s="218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</row>
    <row r="706">
      <c r="A706" s="172"/>
      <c r="B706" s="172"/>
      <c r="C706" s="218"/>
      <c r="D706" s="233"/>
      <c r="E706" s="218"/>
      <c r="F706" s="218"/>
      <c r="G706" s="218"/>
      <c r="H706" s="218"/>
      <c r="I706" s="218"/>
      <c r="J706" s="218"/>
      <c r="K706" s="218"/>
      <c r="L706" s="218"/>
      <c r="M706" s="218"/>
      <c r="N706" s="218"/>
      <c r="O706" s="218"/>
      <c r="P706" s="218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</row>
    <row r="707">
      <c r="A707" s="172"/>
      <c r="B707" s="172"/>
      <c r="C707" s="218"/>
      <c r="D707" s="233"/>
      <c r="E707" s="218"/>
      <c r="F707" s="218"/>
      <c r="G707" s="218"/>
      <c r="H707" s="218"/>
      <c r="I707" s="218"/>
      <c r="J707" s="218"/>
      <c r="K707" s="218"/>
      <c r="L707" s="218"/>
      <c r="M707" s="218"/>
      <c r="N707" s="218"/>
      <c r="O707" s="218"/>
      <c r="P707" s="218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</row>
    <row r="708">
      <c r="A708" s="172"/>
      <c r="B708" s="172"/>
      <c r="C708" s="218"/>
      <c r="D708" s="233"/>
      <c r="E708" s="218"/>
      <c r="F708" s="218"/>
      <c r="G708" s="218"/>
      <c r="H708" s="218"/>
      <c r="I708" s="218"/>
      <c r="J708" s="218"/>
      <c r="K708" s="218"/>
      <c r="L708" s="218"/>
      <c r="M708" s="218"/>
      <c r="N708" s="218"/>
      <c r="O708" s="218"/>
      <c r="P708" s="218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</row>
    <row r="709">
      <c r="A709" s="172"/>
      <c r="B709" s="172"/>
      <c r="C709" s="218"/>
      <c r="D709" s="233"/>
      <c r="E709" s="218"/>
      <c r="F709" s="218"/>
      <c r="G709" s="218"/>
      <c r="H709" s="218"/>
      <c r="I709" s="218"/>
      <c r="J709" s="218"/>
      <c r="K709" s="218"/>
      <c r="L709" s="218"/>
      <c r="M709" s="218"/>
      <c r="N709" s="218"/>
      <c r="O709" s="218"/>
      <c r="P709" s="218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</row>
    <row r="710">
      <c r="A710" s="172"/>
      <c r="B710" s="172"/>
      <c r="C710" s="218"/>
      <c r="D710" s="233"/>
      <c r="E710" s="218"/>
      <c r="F710" s="218"/>
      <c r="G710" s="218"/>
      <c r="H710" s="218"/>
      <c r="I710" s="218"/>
      <c r="J710" s="218"/>
      <c r="K710" s="218"/>
      <c r="L710" s="218"/>
      <c r="M710" s="218"/>
      <c r="N710" s="218"/>
      <c r="O710" s="218"/>
      <c r="P710" s="218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</row>
    <row r="711">
      <c r="A711" s="172"/>
      <c r="B711" s="172"/>
      <c r="C711" s="218"/>
      <c r="D711" s="233"/>
      <c r="E711" s="218"/>
      <c r="F711" s="218"/>
      <c r="G711" s="218"/>
      <c r="H711" s="218"/>
      <c r="I711" s="218"/>
      <c r="J711" s="218"/>
      <c r="K711" s="218"/>
      <c r="L711" s="218"/>
      <c r="M711" s="218"/>
      <c r="N711" s="218"/>
      <c r="O711" s="218"/>
      <c r="P711" s="218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</row>
    <row r="712">
      <c r="A712" s="172"/>
      <c r="B712" s="172"/>
      <c r="C712" s="218"/>
      <c r="D712" s="233"/>
      <c r="E712" s="218"/>
      <c r="F712" s="218"/>
      <c r="G712" s="218"/>
      <c r="H712" s="218"/>
      <c r="I712" s="218"/>
      <c r="J712" s="218"/>
      <c r="K712" s="218"/>
      <c r="L712" s="218"/>
      <c r="M712" s="218"/>
      <c r="N712" s="218"/>
      <c r="O712" s="218"/>
      <c r="P712" s="218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</row>
    <row r="713">
      <c r="A713" s="172"/>
      <c r="B713" s="172"/>
      <c r="C713" s="218"/>
      <c r="D713" s="233"/>
      <c r="E713" s="218"/>
      <c r="F713" s="218"/>
      <c r="G713" s="218"/>
      <c r="H713" s="218"/>
      <c r="I713" s="218"/>
      <c r="J713" s="218"/>
      <c r="K713" s="218"/>
      <c r="L713" s="218"/>
      <c r="M713" s="218"/>
      <c r="N713" s="218"/>
      <c r="O713" s="218"/>
      <c r="P713" s="218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</row>
    <row r="714">
      <c r="A714" s="172"/>
      <c r="B714" s="172"/>
      <c r="C714" s="218"/>
      <c r="D714" s="233"/>
      <c r="E714" s="218"/>
      <c r="F714" s="218"/>
      <c r="G714" s="218"/>
      <c r="H714" s="218"/>
      <c r="I714" s="218"/>
      <c r="J714" s="218"/>
      <c r="K714" s="218"/>
      <c r="L714" s="218"/>
      <c r="M714" s="218"/>
      <c r="N714" s="218"/>
      <c r="O714" s="218"/>
      <c r="P714" s="218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</row>
    <row r="715">
      <c r="A715" s="172"/>
      <c r="B715" s="172"/>
      <c r="C715" s="218"/>
      <c r="D715" s="233"/>
      <c r="E715" s="218"/>
      <c r="F715" s="218"/>
      <c r="G715" s="218"/>
      <c r="H715" s="218"/>
      <c r="I715" s="218"/>
      <c r="J715" s="218"/>
      <c r="K715" s="218"/>
      <c r="L715" s="218"/>
      <c r="M715" s="218"/>
      <c r="N715" s="218"/>
      <c r="O715" s="218"/>
      <c r="P715" s="218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</row>
    <row r="716">
      <c r="A716" s="172"/>
      <c r="B716" s="172"/>
      <c r="C716" s="218"/>
      <c r="D716" s="233"/>
      <c r="E716" s="218"/>
      <c r="F716" s="218"/>
      <c r="G716" s="218"/>
      <c r="H716" s="218"/>
      <c r="I716" s="218"/>
      <c r="J716" s="218"/>
      <c r="K716" s="218"/>
      <c r="L716" s="218"/>
      <c r="M716" s="218"/>
      <c r="N716" s="218"/>
      <c r="O716" s="218"/>
      <c r="P716" s="218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</row>
    <row r="717">
      <c r="A717" s="172"/>
      <c r="B717" s="172"/>
      <c r="C717" s="218"/>
      <c r="D717" s="233"/>
      <c r="E717" s="218"/>
      <c r="F717" s="218"/>
      <c r="G717" s="218"/>
      <c r="H717" s="218"/>
      <c r="I717" s="218"/>
      <c r="J717" s="218"/>
      <c r="K717" s="218"/>
      <c r="L717" s="218"/>
      <c r="M717" s="218"/>
      <c r="N717" s="218"/>
      <c r="O717" s="218"/>
      <c r="P717" s="218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</row>
    <row r="718">
      <c r="A718" s="172"/>
      <c r="B718" s="172"/>
      <c r="C718" s="218"/>
      <c r="D718" s="233"/>
      <c r="E718" s="218"/>
      <c r="F718" s="218"/>
      <c r="G718" s="218"/>
      <c r="H718" s="218"/>
      <c r="I718" s="218"/>
      <c r="J718" s="218"/>
      <c r="K718" s="218"/>
      <c r="L718" s="218"/>
      <c r="M718" s="218"/>
      <c r="N718" s="218"/>
      <c r="O718" s="218"/>
      <c r="P718" s="218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</row>
    <row r="719">
      <c r="A719" s="172"/>
      <c r="B719" s="172"/>
      <c r="C719" s="218"/>
      <c r="D719" s="233"/>
      <c r="E719" s="218"/>
      <c r="F719" s="218"/>
      <c r="G719" s="218"/>
      <c r="H719" s="218"/>
      <c r="I719" s="218"/>
      <c r="J719" s="218"/>
      <c r="K719" s="218"/>
      <c r="L719" s="218"/>
      <c r="M719" s="218"/>
      <c r="N719" s="218"/>
      <c r="O719" s="218"/>
      <c r="P719" s="218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</row>
    <row r="720">
      <c r="A720" s="172"/>
      <c r="B720" s="172"/>
      <c r="C720" s="218"/>
      <c r="D720" s="233"/>
      <c r="E720" s="218"/>
      <c r="F720" s="218"/>
      <c r="G720" s="218"/>
      <c r="H720" s="218"/>
      <c r="I720" s="218"/>
      <c r="J720" s="218"/>
      <c r="K720" s="218"/>
      <c r="L720" s="218"/>
      <c r="M720" s="218"/>
      <c r="N720" s="218"/>
      <c r="O720" s="218"/>
      <c r="P720" s="218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</row>
    <row r="721">
      <c r="A721" s="172"/>
      <c r="B721" s="172"/>
      <c r="C721" s="218"/>
      <c r="D721" s="233"/>
      <c r="E721" s="218"/>
      <c r="F721" s="218"/>
      <c r="G721" s="218"/>
      <c r="H721" s="218"/>
      <c r="I721" s="218"/>
      <c r="J721" s="218"/>
      <c r="K721" s="218"/>
      <c r="L721" s="218"/>
      <c r="M721" s="218"/>
      <c r="N721" s="218"/>
      <c r="O721" s="218"/>
      <c r="P721" s="218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</row>
    <row r="722">
      <c r="A722" s="172"/>
      <c r="B722" s="172"/>
      <c r="C722" s="218"/>
      <c r="D722" s="233"/>
      <c r="E722" s="218"/>
      <c r="F722" s="218"/>
      <c r="G722" s="218"/>
      <c r="H722" s="218"/>
      <c r="I722" s="218"/>
      <c r="J722" s="218"/>
      <c r="K722" s="218"/>
      <c r="L722" s="218"/>
      <c r="M722" s="218"/>
      <c r="N722" s="218"/>
      <c r="O722" s="218"/>
      <c r="P722" s="218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</row>
    <row r="723">
      <c r="A723" s="172"/>
      <c r="B723" s="172"/>
      <c r="C723" s="218"/>
      <c r="D723" s="233"/>
      <c r="E723" s="218"/>
      <c r="F723" s="218"/>
      <c r="G723" s="218"/>
      <c r="H723" s="218"/>
      <c r="I723" s="218"/>
      <c r="J723" s="218"/>
      <c r="K723" s="218"/>
      <c r="L723" s="218"/>
      <c r="M723" s="218"/>
      <c r="N723" s="218"/>
      <c r="O723" s="218"/>
      <c r="P723" s="218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</row>
    <row r="724">
      <c r="A724" s="172"/>
      <c r="B724" s="172"/>
      <c r="C724" s="218"/>
      <c r="D724" s="233"/>
      <c r="E724" s="218"/>
      <c r="F724" s="218"/>
      <c r="G724" s="218"/>
      <c r="H724" s="218"/>
      <c r="I724" s="218"/>
      <c r="J724" s="218"/>
      <c r="K724" s="218"/>
      <c r="L724" s="218"/>
      <c r="M724" s="218"/>
      <c r="N724" s="218"/>
      <c r="O724" s="218"/>
      <c r="P724" s="218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</row>
    <row r="725">
      <c r="A725" s="172"/>
      <c r="B725" s="172"/>
      <c r="C725" s="218"/>
      <c r="D725" s="233"/>
      <c r="E725" s="218"/>
      <c r="F725" s="218"/>
      <c r="G725" s="218"/>
      <c r="H725" s="218"/>
      <c r="I725" s="218"/>
      <c r="J725" s="218"/>
      <c r="K725" s="218"/>
      <c r="L725" s="218"/>
      <c r="M725" s="218"/>
      <c r="N725" s="218"/>
      <c r="O725" s="218"/>
      <c r="P725" s="218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</row>
    <row r="726">
      <c r="A726" s="172"/>
      <c r="B726" s="172"/>
      <c r="C726" s="218"/>
      <c r="D726" s="233"/>
      <c r="E726" s="218"/>
      <c r="F726" s="218"/>
      <c r="G726" s="218"/>
      <c r="H726" s="218"/>
      <c r="I726" s="218"/>
      <c r="J726" s="218"/>
      <c r="K726" s="218"/>
      <c r="L726" s="218"/>
      <c r="M726" s="218"/>
      <c r="N726" s="218"/>
      <c r="O726" s="218"/>
      <c r="P726" s="218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</row>
    <row r="727">
      <c r="A727" s="172"/>
      <c r="B727" s="172"/>
      <c r="C727" s="218"/>
      <c r="D727" s="233"/>
      <c r="E727" s="218"/>
      <c r="F727" s="218"/>
      <c r="G727" s="218"/>
      <c r="H727" s="218"/>
      <c r="I727" s="218"/>
      <c r="J727" s="218"/>
      <c r="K727" s="218"/>
      <c r="L727" s="218"/>
      <c r="M727" s="218"/>
      <c r="N727" s="218"/>
      <c r="O727" s="218"/>
      <c r="P727" s="218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</row>
    <row r="728">
      <c r="A728" s="172"/>
      <c r="B728" s="172"/>
      <c r="C728" s="218"/>
      <c r="D728" s="233"/>
      <c r="E728" s="218"/>
      <c r="F728" s="218"/>
      <c r="G728" s="218"/>
      <c r="H728" s="218"/>
      <c r="I728" s="218"/>
      <c r="J728" s="218"/>
      <c r="K728" s="218"/>
      <c r="L728" s="218"/>
      <c r="M728" s="218"/>
      <c r="N728" s="218"/>
      <c r="O728" s="218"/>
      <c r="P728" s="218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</row>
    <row r="729">
      <c r="A729" s="172"/>
      <c r="B729" s="172"/>
      <c r="C729" s="218"/>
      <c r="D729" s="233"/>
      <c r="E729" s="218"/>
      <c r="F729" s="218"/>
      <c r="G729" s="218"/>
      <c r="H729" s="218"/>
      <c r="I729" s="218"/>
      <c r="J729" s="218"/>
      <c r="K729" s="218"/>
      <c r="L729" s="218"/>
      <c r="M729" s="218"/>
      <c r="N729" s="218"/>
      <c r="O729" s="218"/>
      <c r="P729" s="218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</row>
    <row r="730">
      <c r="A730" s="172"/>
      <c r="B730" s="172"/>
      <c r="C730" s="218"/>
      <c r="D730" s="233"/>
      <c r="E730" s="218"/>
      <c r="F730" s="218"/>
      <c r="G730" s="218"/>
      <c r="H730" s="218"/>
      <c r="I730" s="218"/>
      <c r="J730" s="218"/>
      <c r="K730" s="218"/>
      <c r="L730" s="218"/>
      <c r="M730" s="218"/>
      <c r="N730" s="218"/>
      <c r="O730" s="218"/>
      <c r="P730" s="218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</row>
    <row r="731">
      <c r="A731" s="172"/>
      <c r="B731" s="172"/>
      <c r="C731" s="218"/>
      <c r="D731" s="233"/>
      <c r="E731" s="218"/>
      <c r="F731" s="218"/>
      <c r="G731" s="218"/>
      <c r="H731" s="218"/>
      <c r="I731" s="218"/>
      <c r="J731" s="218"/>
      <c r="K731" s="218"/>
      <c r="L731" s="218"/>
      <c r="M731" s="218"/>
      <c r="N731" s="218"/>
      <c r="O731" s="218"/>
      <c r="P731" s="218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</row>
    <row r="732">
      <c r="A732" s="172"/>
      <c r="B732" s="172"/>
      <c r="C732" s="218"/>
      <c r="D732" s="233"/>
      <c r="E732" s="218"/>
      <c r="F732" s="218"/>
      <c r="G732" s="218"/>
      <c r="H732" s="218"/>
      <c r="I732" s="218"/>
      <c r="J732" s="218"/>
      <c r="K732" s="218"/>
      <c r="L732" s="218"/>
      <c r="M732" s="218"/>
      <c r="N732" s="218"/>
      <c r="O732" s="218"/>
      <c r="P732" s="218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</row>
    <row r="733">
      <c r="A733" s="172"/>
      <c r="B733" s="172"/>
      <c r="C733" s="218"/>
      <c r="D733" s="233"/>
      <c r="E733" s="218"/>
      <c r="F733" s="218"/>
      <c r="G733" s="218"/>
      <c r="H733" s="218"/>
      <c r="I733" s="218"/>
      <c r="J733" s="218"/>
      <c r="K733" s="218"/>
      <c r="L733" s="218"/>
      <c r="M733" s="218"/>
      <c r="N733" s="218"/>
      <c r="O733" s="218"/>
      <c r="P733" s="218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</row>
    <row r="734">
      <c r="A734" s="172"/>
      <c r="B734" s="172"/>
      <c r="C734" s="218"/>
      <c r="D734" s="233"/>
      <c r="E734" s="218"/>
      <c r="F734" s="218"/>
      <c r="G734" s="218"/>
      <c r="H734" s="218"/>
      <c r="I734" s="218"/>
      <c r="J734" s="218"/>
      <c r="K734" s="218"/>
      <c r="L734" s="218"/>
      <c r="M734" s="218"/>
      <c r="N734" s="218"/>
      <c r="O734" s="218"/>
      <c r="P734" s="218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</row>
    <row r="735">
      <c r="A735" s="172"/>
      <c r="B735" s="172"/>
      <c r="C735" s="218"/>
      <c r="D735" s="233"/>
      <c r="E735" s="218"/>
      <c r="F735" s="218"/>
      <c r="G735" s="218"/>
      <c r="H735" s="218"/>
      <c r="I735" s="218"/>
      <c r="J735" s="218"/>
      <c r="K735" s="218"/>
      <c r="L735" s="218"/>
      <c r="M735" s="218"/>
      <c r="N735" s="218"/>
      <c r="O735" s="218"/>
      <c r="P735" s="218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</row>
    <row r="736">
      <c r="A736" s="172"/>
      <c r="B736" s="172"/>
      <c r="C736" s="218"/>
      <c r="D736" s="233"/>
      <c r="E736" s="218"/>
      <c r="F736" s="218"/>
      <c r="G736" s="218"/>
      <c r="H736" s="218"/>
      <c r="I736" s="218"/>
      <c r="J736" s="218"/>
      <c r="K736" s="218"/>
      <c r="L736" s="218"/>
      <c r="M736" s="218"/>
      <c r="N736" s="218"/>
      <c r="O736" s="218"/>
      <c r="P736" s="218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</row>
    <row r="737">
      <c r="A737" s="172"/>
      <c r="B737" s="172"/>
      <c r="C737" s="218"/>
      <c r="D737" s="233"/>
      <c r="E737" s="218"/>
      <c r="F737" s="218"/>
      <c r="G737" s="218"/>
      <c r="H737" s="218"/>
      <c r="I737" s="218"/>
      <c r="J737" s="218"/>
      <c r="K737" s="218"/>
      <c r="L737" s="218"/>
      <c r="M737" s="218"/>
      <c r="N737" s="218"/>
      <c r="O737" s="218"/>
      <c r="P737" s="218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</row>
    <row r="738">
      <c r="A738" s="172"/>
      <c r="B738" s="172"/>
      <c r="C738" s="218"/>
      <c r="D738" s="233"/>
      <c r="E738" s="218"/>
      <c r="F738" s="218"/>
      <c r="G738" s="218"/>
      <c r="H738" s="218"/>
      <c r="I738" s="218"/>
      <c r="J738" s="218"/>
      <c r="K738" s="218"/>
      <c r="L738" s="218"/>
      <c r="M738" s="218"/>
      <c r="N738" s="218"/>
      <c r="O738" s="218"/>
      <c r="P738" s="218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</row>
    <row r="739">
      <c r="A739" s="172"/>
      <c r="B739" s="172"/>
      <c r="C739" s="218"/>
      <c r="D739" s="233"/>
      <c r="E739" s="218"/>
      <c r="F739" s="218"/>
      <c r="G739" s="218"/>
      <c r="H739" s="218"/>
      <c r="I739" s="218"/>
      <c r="J739" s="218"/>
      <c r="K739" s="218"/>
      <c r="L739" s="218"/>
      <c r="M739" s="218"/>
      <c r="N739" s="218"/>
      <c r="O739" s="218"/>
      <c r="P739" s="218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</row>
    <row r="740">
      <c r="A740" s="172"/>
      <c r="B740" s="172"/>
      <c r="C740" s="218"/>
      <c r="D740" s="233"/>
      <c r="E740" s="218"/>
      <c r="F740" s="218"/>
      <c r="G740" s="218"/>
      <c r="H740" s="218"/>
      <c r="I740" s="218"/>
      <c r="J740" s="218"/>
      <c r="K740" s="218"/>
      <c r="L740" s="218"/>
      <c r="M740" s="218"/>
      <c r="N740" s="218"/>
      <c r="O740" s="218"/>
      <c r="P740" s="218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</row>
    <row r="741">
      <c r="A741" s="172"/>
      <c r="B741" s="172"/>
      <c r="C741" s="218"/>
      <c r="D741" s="233"/>
      <c r="E741" s="218"/>
      <c r="F741" s="218"/>
      <c r="G741" s="218"/>
      <c r="H741" s="218"/>
      <c r="I741" s="218"/>
      <c r="J741" s="218"/>
      <c r="K741" s="218"/>
      <c r="L741" s="218"/>
      <c r="M741" s="218"/>
      <c r="N741" s="218"/>
      <c r="O741" s="218"/>
      <c r="P741" s="218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</row>
    <row r="742">
      <c r="A742" s="172"/>
      <c r="B742" s="172"/>
      <c r="C742" s="218"/>
      <c r="D742" s="233"/>
      <c r="E742" s="218"/>
      <c r="F742" s="218"/>
      <c r="G742" s="218"/>
      <c r="H742" s="218"/>
      <c r="I742" s="218"/>
      <c r="J742" s="218"/>
      <c r="K742" s="218"/>
      <c r="L742" s="218"/>
      <c r="M742" s="218"/>
      <c r="N742" s="218"/>
      <c r="O742" s="218"/>
      <c r="P742" s="218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</row>
    <row r="743">
      <c r="A743" s="172"/>
      <c r="B743" s="172"/>
      <c r="C743" s="218"/>
      <c r="D743" s="233"/>
      <c r="E743" s="218"/>
      <c r="F743" s="218"/>
      <c r="G743" s="218"/>
      <c r="H743" s="218"/>
      <c r="I743" s="218"/>
      <c r="J743" s="218"/>
      <c r="K743" s="218"/>
      <c r="L743" s="218"/>
      <c r="M743" s="218"/>
      <c r="N743" s="218"/>
      <c r="O743" s="218"/>
      <c r="P743" s="218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</row>
    <row r="744">
      <c r="A744" s="172"/>
      <c r="B744" s="172"/>
      <c r="C744" s="218"/>
      <c r="D744" s="233"/>
      <c r="E744" s="218"/>
      <c r="F744" s="218"/>
      <c r="G744" s="218"/>
      <c r="H744" s="218"/>
      <c r="I744" s="218"/>
      <c r="J744" s="218"/>
      <c r="K744" s="218"/>
      <c r="L744" s="218"/>
      <c r="M744" s="218"/>
      <c r="N744" s="218"/>
      <c r="O744" s="218"/>
      <c r="P744" s="218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</row>
    <row r="745">
      <c r="A745" s="172"/>
      <c r="B745" s="172"/>
      <c r="C745" s="218"/>
      <c r="D745" s="233"/>
      <c r="E745" s="218"/>
      <c r="F745" s="218"/>
      <c r="G745" s="218"/>
      <c r="H745" s="218"/>
      <c r="I745" s="218"/>
      <c r="J745" s="218"/>
      <c r="K745" s="218"/>
      <c r="L745" s="218"/>
      <c r="M745" s="218"/>
      <c r="N745" s="218"/>
      <c r="O745" s="218"/>
      <c r="P745" s="218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</row>
    <row r="746">
      <c r="A746" s="172"/>
      <c r="B746" s="172"/>
      <c r="C746" s="218"/>
      <c r="D746" s="233"/>
      <c r="E746" s="218"/>
      <c r="F746" s="218"/>
      <c r="G746" s="218"/>
      <c r="H746" s="218"/>
      <c r="I746" s="218"/>
      <c r="J746" s="218"/>
      <c r="K746" s="218"/>
      <c r="L746" s="218"/>
      <c r="M746" s="218"/>
      <c r="N746" s="218"/>
      <c r="O746" s="218"/>
      <c r="P746" s="218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</row>
    <row r="747">
      <c r="A747" s="172"/>
      <c r="B747" s="172"/>
      <c r="C747" s="218"/>
      <c r="D747" s="233"/>
      <c r="E747" s="218"/>
      <c r="F747" s="218"/>
      <c r="G747" s="218"/>
      <c r="H747" s="218"/>
      <c r="I747" s="218"/>
      <c r="J747" s="218"/>
      <c r="K747" s="218"/>
      <c r="L747" s="218"/>
      <c r="M747" s="218"/>
      <c r="N747" s="218"/>
      <c r="O747" s="218"/>
      <c r="P747" s="218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</row>
    <row r="748">
      <c r="A748" s="172"/>
      <c r="B748" s="172"/>
      <c r="C748" s="218"/>
      <c r="D748" s="233"/>
      <c r="E748" s="218"/>
      <c r="F748" s="218"/>
      <c r="G748" s="218"/>
      <c r="H748" s="218"/>
      <c r="I748" s="218"/>
      <c r="J748" s="218"/>
      <c r="K748" s="218"/>
      <c r="L748" s="218"/>
      <c r="M748" s="218"/>
      <c r="N748" s="218"/>
      <c r="O748" s="218"/>
      <c r="P748" s="218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</row>
    <row r="749">
      <c r="A749" s="172"/>
      <c r="B749" s="172"/>
      <c r="C749" s="218"/>
      <c r="D749" s="233"/>
      <c r="E749" s="218"/>
      <c r="F749" s="218"/>
      <c r="G749" s="218"/>
      <c r="H749" s="218"/>
      <c r="I749" s="218"/>
      <c r="J749" s="218"/>
      <c r="K749" s="218"/>
      <c r="L749" s="218"/>
      <c r="M749" s="218"/>
      <c r="N749" s="218"/>
      <c r="O749" s="218"/>
      <c r="P749" s="218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</row>
    <row r="750">
      <c r="A750" s="172"/>
      <c r="B750" s="172"/>
      <c r="C750" s="218"/>
      <c r="D750" s="233"/>
      <c r="E750" s="218"/>
      <c r="F750" s="218"/>
      <c r="G750" s="218"/>
      <c r="H750" s="218"/>
      <c r="I750" s="218"/>
      <c r="J750" s="218"/>
      <c r="K750" s="218"/>
      <c r="L750" s="218"/>
      <c r="M750" s="218"/>
      <c r="N750" s="218"/>
      <c r="O750" s="218"/>
      <c r="P750" s="218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</row>
    <row r="751">
      <c r="A751" s="172"/>
      <c r="B751" s="172"/>
      <c r="C751" s="218"/>
      <c r="D751" s="233"/>
      <c r="E751" s="218"/>
      <c r="F751" s="218"/>
      <c r="G751" s="218"/>
      <c r="H751" s="218"/>
      <c r="I751" s="218"/>
      <c r="J751" s="218"/>
      <c r="K751" s="218"/>
      <c r="L751" s="218"/>
      <c r="M751" s="218"/>
      <c r="N751" s="218"/>
      <c r="O751" s="218"/>
      <c r="P751" s="218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</row>
    <row r="752">
      <c r="A752" s="172"/>
      <c r="B752" s="172"/>
      <c r="C752" s="218"/>
      <c r="D752" s="233"/>
      <c r="E752" s="218"/>
      <c r="F752" s="218"/>
      <c r="G752" s="218"/>
      <c r="H752" s="218"/>
      <c r="I752" s="218"/>
      <c r="J752" s="218"/>
      <c r="K752" s="218"/>
      <c r="L752" s="218"/>
      <c r="M752" s="218"/>
      <c r="N752" s="218"/>
      <c r="O752" s="218"/>
      <c r="P752" s="218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</row>
    <row r="753">
      <c r="A753" s="172"/>
      <c r="B753" s="172"/>
      <c r="C753" s="218"/>
      <c r="D753" s="233"/>
      <c r="E753" s="218"/>
      <c r="F753" s="218"/>
      <c r="G753" s="218"/>
      <c r="H753" s="218"/>
      <c r="I753" s="218"/>
      <c r="J753" s="218"/>
      <c r="K753" s="218"/>
      <c r="L753" s="218"/>
      <c r="M753" s="218"/>
      <c r="N753" s="218"/>
      <c r="O753" s="218"/>
      <c r="P753" s="218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</row>
    <row r="754">
      <c r="A754" s="172"/>
      <c r="B754" s="172"/>
      <c r="C754" s="218"/>
      <c r="D754" s="233"/>
      <c r="E754" s="218"/>
      <c r="F754" s="218"/>
      <c r="G754" s="218"/>
      <c r="H754" s="218"/>
      <c r="I754" s="218"/>
      <c r="J754" s="218"/>
      <c r="K754" s="218"/>
      <c r="L754" s="218"/>
      <c r="M754" s="218"/>
      <c r="N754" s="218"/>
      <c r="O754" s="218"/>
      <c r="P754" s="218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</row>
    <row r="755">
      <c r="A755" s="172"/>
      <c r="B755" s="172"/>
      <c r="C755" s="218"/>
      <c r="D755" s="233"/>
      <c r="E755" s="218"/>
      <c r="F755" s="218"/>
      <c r="G755" s="218"/>
      <c r="H755" s="218"/>
      <c r="I755" s="218"/>
      <c r="J755" s="218"/>
      <c r="K755" s="218"/>
      <c r="L755" s="218"/>
      <c r="M755" s="218"/>
      <c r="N755" s="218"/>
      <c r="O755" s="218"/>
      <c r="P755" s="218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</row>
    <row r="756">
      <c r="A756" s="172"/>
      <c r="B756" s="172"/>
      <c r="C756" s="218"/>
      <c r="D756" s="233"/>
      <c r="E756" s="218"/>
      <c r="F756" s="218"/>
      <c r="G756" s="218"/>
      <c r="H756" s="218"/>
      <c r="I756" s="218"/>
      <c r="J756" s="218"/>
      <c r="K756" s="218"/>
      <c r="L756" s="218"/>
      <c r="M756" s="218"/>
      <c r="N756" s="218"/>
      <c r="O756" s="218"/>
      <c r="P756" s="218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</row>
    <row r="757">
      <c r="A757" s="172"/>
      <c r="B757" s="172"/>
      <c r="C757" s="218"/>
      <c r="D757" s="233"/>
      <c r="E757" s="218"/>
      <c r="F757" s="218"/>
      <c r="G757" s="218"/>
      <c r="H757" s="218"/>
      <c r="I757" s="218"/>
      <c r="J757" s="218"/>
      <c r="K757" s="218"/>
      <c r="L757" s="218"/>
      <c r="M757" s="218"/>
      <c r="N757" s="218"/>
      <c r="O757" s="218"/>
      <c r="P757" s="218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</row>
    <row r="758">
      <c r="A758" s="172"/>
      <c r="B758" s="172"/>
      <c r="C758" s="218"/>
      <c r="D758" s="233"/>
      <c r="E758" s="218"/>
      <c r="F758" s="218"/>
      <c r="G758" s="218"/>
      <c r="H758" s="218"/>
      <c r="I758" s="218"/>
      <c r="J758" s="218"/>
      <c r="K758" s="218"/>
      <c r="L758" s="218"/>
      <c r="M758" s="218"/>
      <c r="N758" s="218"/>
      <c r="O758" s="218"/>
      <c r="P758" s="218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</row>
    <row r="759">
      <c r="A759" s="172"/>
      <c r="B759" s="172"/>
      <c r="C759" s="218"/>
      <c r="D759" s="233"/>
      <c r="E759" s="218"/>
      <c r="F759" s="218"/>
      <c r="G759" s="218"/>
      <c r="H759" s="218"/>
      <c r="I759" s="218"/>
      <c r="J759" s="218"/>
      <c r="K759" s="218"/>
      <c r="L759" s="218"/>
      <c r="M759" s="218"/>
      <c r="N759" s="218"/>
      <c r="O759" s="218"/>
      <c r="P759" s="218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</row>
    <row r="760">
      <c r="A760" s="172"/>
      <c r="B760" s="172"/>
      <c r="C760" s="218"/>
      <c r="D760" s="233"/>
      <c r="E760" s="218"/>
      <c r="F760" s="218"/>
      <c r="G760" s="218"/>
      <c r="H760" s="218"/>
      <c r="I760" s="218"/>
      <c r="J760" s="218"/>
      <c r="K760" s="218"/>
      <c r="L760" s="218"/>
      <c r="M760" s="218"/>
      <c r="N760" s="218"/>
      <c r="O760" s="218"/>
      <c r="P760" s="218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</row>
    <row r="761">
      <c r="A761" s="172"/>
      <c r="B761" s="172"/>
      <c r="C761" s="218"/>
      <c r="D761" s="233"/>
      <c r="E761" s="218"/>
      <c r="F761" s="218"/>
      <c r="G761" s="218"/>
      <c r="H761" s="218"/>
      <c r="I761" s="218"/>
      <c r="J761" s="218"/>
      <c r="K761" s="218"/>
      <c r="L761" s="218"/>
      <c r="M761" s="218"/>
      <c r="N761" s="218"/>
      <c r="O761" s="218"/>
      <c r="P761" s="218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</row>
    <row r="762">
      <c r="A762" s="172"/>
      <c r="B762" s="172"/>
      <c r="C762" s="218"/>
      <c r="D762" s="233"/>
      <c r="E762" s="218"/>
      <c r="F762" s="218"/>
      <c r="G762" s="218"/>
      <c r="H762" s="218"/>
      <c r="I762" s="218"/>
      <c r="J762" s="218"/>
      <c r="K762" s="218"/>
      <c r="L762" s="218"/>
      <c r="M762" s="218"/>
      <c r="N762" s="218"/>
      <c r="O762" s="218"/>
      <c r="P762" s="218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</row>
    <row r="763">
      <c r="A763" s="172"/>
      <c r="B763" s="172"/>
      <c r="C763" s="218"/>
      <c r="D763" s="233"/>
      <c r="E763" s="218"/>
      <c r="F763" s="218"/>
      <c r="G763" s="218"/>
      <c r="H763" s="218"/>
      <c r="I763" s="218"/>
      <c r="J763" s="218"/>
      <c r="K763" s="218"/>
      <c r="L763" s="218"/>
      <c r="M763" s="218"/>
      <c r="N763" s="218"/>
      <c r="O763" s="218"/>
      <c r="P763" s="218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</row>
    <row r="764">
      <c r="A764" s="172"/>
      <c r="B764" s="172"/>
      <c r="C764" s="218"/>
      <c r="D764" s="233"/>
      <c r="E764" s="218"/>
      <c r="F764" s="218"/>
      <c r="G764" s="218"/>
      <c r="H764" s="218"/>
      <c r="I764" s="218"/>
      <c r="J764" s="218"/>
      <c r="K764" s="218"/>
      <c r="L764" s="218"/>
      <c r="M764" s="218"/>
      <c r="N764" s="218"/>
      <c r="O764" s="218"/>
      <c r="P764" s="218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</row>
    <row r="765">
      <c r="A765" s="172"/>
      <c r="B765" s="172"/>
      <c r="C765" s="218"/>
      <c r="D765" s="233"/>
      <c r="E765" s="218"/>
      <c r="F765" s="218"/>
      <c r="G765" s="218"/>
      <c r="H765" s="218"/>
      <c r="I765" s="218"/>
      <c r="J765" s="218"/>
      <c r="K765" s="218"/>
      <c r="L765" s="218"/>
      <c r="M765" s="218"/>
      <c r="N765" s="218"/>
      <c r="O765" s="218"/>
      <c r="P765" s="218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</row>
    <row r="766">
      <c r="A766" s="172"/>
      <c r="B766" s="172"/>
      <c r="C766" s="218"/>
      <c r="D766" s="233"/>
      <c r="E766" s="218"/>
      <c r="F766" s="218"/>
      <c r="G766" s="218"/>
      <c r="H766" s="218"/>
      <c r="I766" s="218"/>
      <c r="J766" s="218"/>
      <c r="K766" s="218"/>
      <c r="L766" s="218"/>
      <c r="M766" s="218"/>
      <c r="N766" s="218"/>
      <c r="O766" s="218"/>
      <c r="P766" s="218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</row>
    <row r="767">
      <c r="A767" s="172"/>
      <c r="B767" s="172"/>
      <c r="C767" s="218"/>
      <c r="D767" s="233"/>
      <c r="E767" s="218"/>
      <c r="F767" s="218"/>
      <c r="G767" s="218"/>
      <c r="H767" s="218"/>
      <c r="I767" s="218"/>
      <c r="J767" s="218"/>
      <c r="K767" s="218"/>
      <c r="L767" s="218"/>
      <c r="M767" s="218"/>
      <c r="N767" s="218"/>
      <c r="O767" s="218"/>
      <c r="P767" s="218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</row>
    <row r="768">
      <c r="A768" s="172"/>
      <c r="B768" s="172"/>
      <c r="C768" s="218"/>
      <c r="D768" s="233"/>
      <c r="E768" s="218"/>
      <c r="F768" s="218"/>
      <c r="G768" s="218"/>
      <c r="H768" s="218"/>
      <c r="I768" s="218"/>
      <c r="J768" s="218"/>
      <c r="K768" s="218"/>
      <c r="L768" s="218"/>
      <c r="M768" s="218"/>
      <c r="N768" s="218"/>
      <c r="O768" s="218"/>
      <c r="P768" s="218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</row>
    <row r="769">
      <c r="A769" s="172"/>
      <c r="B769" s="172"/>
      <c r="C769" s="218"/>
      <c r="D769" s="233"/>
      <c r="E769" s="218"/>
      <c r="F769" s="218"/>
      <c r="G769" s="218"/>
      <c r="H769" s="218"/>
      <c r="I769" s="218"/>
      <c r="J769" s="218"/>
      <c r="K769" s="218"/>
      <c r="L769" s="218"/>
      <c r="M769" s="218"/>
      <c r="N769" s="218"/>
      <c r="O769" s="218"/>
      <c r="P769" s="218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</row>
    <row r="770">
      <c r="A770" s="172"/>
      <c r="B770" s="172"/>
      <c r="C770" s="218"/>
      <c r="D770" s="233"/>
      <c r="E770" s="218"/>
      <c r="F770" s="218"/>
      <c r="G770" s="218"/>
      <c r="H770" s="218"/>
      <c r="I770" s="218"/>
      <c r="J770" s="218"/>
      <c r="K770" s="218"/>
      <c r="L770" s="218"/>
      <c r="M770" s="218"/>
      <c r="N770" s="218"/>
      <c r="O770" s="218"/>
      <c r="P770" s="218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</row>
    <row r="771">
      <c r="A771" s="172"/>
      <c r="B771" s="172"/>
      <c r="C771" s="218"/>
      <c r="D771" s="233"/>
      <c r="E771" s="218"/>
      <c r="F771" s="218"/>
      <c r="G771" s="218"/>
      <c r="H771" s="218"/>
      <c r="I771" s="218"/>
      <c r="J771" s="218"/>
      <c r="K771" s="218"/>
      <c r="L771" s="218"/>
      <c r="M771" s="218"/>
      <c r="N771" s="218"/>
      <c r="O771" s="218"/>
      <c r="P771" s="218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</row>
    <row r="772">
      <c r="A772" s="172"/>
      <c r="B772" s="172"/>
      <c r="C772" s="218"/>
      <c r="D772" s="233"/>
      <c r="E772" s="218"/>
      <c r="F772" s="218"/>
      <c r="G772" s="218"/>
      <c r="H772" s="218"/>
      <c r="I772" s="218"/>
      <c r="J772" s="218"/>
      <c r="K772" s="218"/>
      <c r="L772" s="218"/>
      <c r="M772" s="218"/>
      <c r="N772" s="218"/>
      <c r="O772" s="218"/>
      <c r="P772" s="218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</row>
    <row r="773">
      <c r="A773" s="172"/>
      <c r="B773" s="172"/>
      <c r="C773" s="218"/>
      <c r="D773" s="233"/>
      <c r="E773" s="218"/>
      <c r="F773" s="218"/>
      <c r="G773" s="218"/>
      <c r="H773" s="218"/>
      <c r="I773" s="218"/>
      <c r="J773" s="218"/>
      <c r="K773" s="218"/>
      <c r="L773" s="218"/>
      <c r="M773" s="218"/>
      <c r="N773" s="218"/>
      <c r="O773" s="218"/>
      <c r="P773" s="218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</row>
    <row r="774">
      <c r="A774" s="172"/>
      <c r="B774" s="172"/>
      <c r="C774" s="218"/>
      <c r="D774" s="233"/>
      <c r="E774" s="218"/>
      <c r="F774" s="218"/>
      <c r="G774" s="218"/>
      <c r="H774" s="218"/>
      <c r="I774" s="218"/>
      <c r="J774" s="218"/>
      <c r="K774" s="218"/>
      <c r="L774" s="218"/>
      <c r="M774" s="218"/>
      <c r="N774" s="218"/>
      <c r="O774" s="218"/>
      <c r="P774" s="218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</row>
    <row r="775">
      <c r="A775" s="172"/>
      <c r="B775" s="172"/>
      <c r="C775" s="218"/>
      <c r="D775" s="233"/>
      <c r="E775" s="218"/>
      <c r="F775" s="218"/>
      <c r="G775" s="218"/>
      <c r="H775" s="218"/>
      <c r="I775" s="218"/>
      <c r="J775" s="218"/>
      <c r="K775" s="218"/>
      <c r="L775" s="218"/>
      <c r="M775" s="218"/>
      <c r="N775" s="218"/>
      <c r="O775" s="218"/>
      <c r="P775" s="218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</row>
    <row r="776">
      <c r="A776" s="172"/>
      <c r="B776" s="172"/>
      <c r="C776" s="218"/>
      <c r="D776" s="233"/>
      <c r="E776" s="218"/>
      <c r="F776" s="218"/>
      <c r="G776" s="218"/>
      <c r="H776" s="218"/>
      <c r="I776" s="218"/>
      <c r="J776" s="218"/>
      <c r="K776" s="218"/>
      <c r="L776" s="218"/>
      <c r="M776" s="218"/>
      <c r="N776" s="218"/>
      <c r="O776" s="218"/>
      <c r="P776" s="218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</row>
    <row r="777">
      <c r="A777" s="172"/>
      <c r="B777" s="172"/>
      <c r="C777" s="218"/>
      <c r="D777" s="233"/>
      <c r="E777" s="218"/>
      <c r="F777" s="218"/>
      <c r="G777" s="218"/>
      <c r="H777" s="218"/>
      <c r="I777" s="218"/>
      <c r="J777" s="218"/>
      <c r="K777" s="218"/>
      <c r="L777" s="218"/>
      <c r="M777" s="218"/>
      <c r="N777" s="218"/>
      <c r="O777" s="218"/>
      <c r="P777" s="218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</row>
    <row r="778">
      <c r="A778" s="172"/>
      <c r="B778" s="172"/>
      <c r="C778" s="218"/>
      <c r="D778" s="233"/>
      <c r="E778" s="218"/>
      <c r="F778" s="218"/>
      <c r="G778" s="218"/>
      <c r="H778" s="218"/>
      <c r="I778" s="218"/>
      <c r="J778" s="218"/>
      <c r="K778" s="218"/>
      <c r="L778" s="218"/>
      <c r="M778" s="218"/>
      <c r="N778" s="218"/>
      <c r="O778" s="218"/>
      <c r="P778" s="218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</row>
    <row r="779">
      <c r="A779" s="172"/>
      <c r="B779" s="172"/>
      <c r="C779" s="218"/>
      <c r="D779" s="233"/>
      <c r="E779" s="218"/>
      <c r="F779" s="218"/>
      <c r="G779" s="218"/>
      <c r="H779" s="218"/>
      <c r="I779" s="218"/>
      <c r="J779" s="218"/>
      <c r="K779" s="218"/>
      <c r="L779" s="218"/>
      <c r="M779" s="218"/>
      <c r="N779" s="218"/>
      <c r="O779" s="218"/>
      <c r="P779" s="218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</row>
    <row r="780">
      <c r="A780" s="172"/>
      <c r="B780" s="172"/>
      <c r="C780" s="218"/>
      <c r="D780" s="233"/>
      <c r="E780" s="218"/>
      <c r="F780" s="218"/>
      <c r="G780" s="218"/>
      <c r="H780" s="218"/>
      <c r="I780" s="218"/>
      <c r="J780" s="218"/>
      <c r="K780" s="218"/>
      <c r="L780" s="218"/>
      <c r="M780" s="218"/>
      <c r="N780" s="218"/>
      <c r="O780" s="218"/>
      <c r="P780" s="218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</row>
    <row r="781">
      <c r="A781" s="172"/>
      <c r="B781" s="172"/>
      <c r="C781" s="218"/>
      <c r="D781" s="233"/>
      <c r="E781" s="218"/>
      <c r="F781" s="218"/>
      <c r="G781" s="218"/>
      <c r="H781" s="218"/>
      <c r="I781" s="218"/>
      <c r="J781" s="218"/>
      <c r="K781" s="218"/>
      <c r="L781" s="218"/>
      <c r="M781" s="218"/>
      <c r="N781" s="218"/>
      <c r="O781" s="218"/>
      <c r="P781" s="218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</row>
    <row r="782">
      <c r="A782" s="172"/>
      <c r="B782" s="172"/>
      <c r="C782" s="218"/>
      <c r="D782" s="233"/>
      <c r="E782" s="218"/>
      <c r="F782" s="218"/>
      <c r="G782" s="218"/>
      <c r="H782" s="218"/>
      <c r="I782" s="218"/>
      <c r="J782" s="218"/>
      <c r="K782" s="218"/>
      <c r="L782" s="218"/>
      <c r="M782" s="218"/>
      <c r="N782" s="218"/>
      <c r="O782" s="218"/>
      <c r="P782" s="218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</row>
    <row r="783">
      <c r="A783" s="172"/>
      <c r="B783" s="172"/>
      <c r="C783" s="218"/>
      <c r="D783" s="233"/>
      <c r="E783" s="218"/>
      <c r="F783" s="218"/>
      <c r="G783" s="218"/>
      <c r="H783" s="218"/>
      <c r="I783" s="218"/>
      <c r="J783" s="218"/>
      <c r="K783" s="218"/>
      <c r="L783" s="218"/>
      <c r="M783" s="218"/>
      <c r="N783" s="218"/>
      <c r="O783" s="218"/>
      <c r="P783" s="218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</row>
    <row r="784">
      <c r="A784" s="172"/>
      <c r="B784" s="172"/>
      <c r="C784" s="218"/>
      <c r="D784" s="233"/>
      <c r="E784" s="218"/>
      <c r="F784" s="218"/>
      <c r="G784" s="218"/>
      <c r="H784" s="218"/>
      <c r="I784" s="218"/>
      <c r="J784" s="218"/>
      <c r="K784" s="218"/>
      <c r="L784" s="218"/>
      <c r="M784" s="218"/>
      <c r="N784" s="218"/>
      <c r="O784" s="218"/>
      <c r="P784" s="218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</row>
    <row r="785">
      <c r="A785" s="172"/>
      <c r="B785" s="172"/>
      <c r="C785" s="218"/>
      <c r="D785" s="233"/>
      <c r="E785" s="218"/>
      <c r="F785" s="218"/>
      <c r="G785" s="218"/>
      <c r="H785" s="218"/>
      <c r="I785" s="218"/>
      <c r="J785" s="218"/>
      <c r="K785" s="218"/>
      <c r="L785" s="218"/>
      <c r="M785" s="218"/>
      <c r="N785" s="218"/>
      <c r="O785" s="218"/>
      <c r="P785" s="218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</row>
    <row r="786">
      <c r="A786" s="172"/>
      <c r="B786" s="172"/>
      <c r="C786" s="218"/>
      <c r="D786" s="233"/>
      <c r="E786" s="218"/>
      <c r="F786" s="218"/>
      <c r="G786" s="218"/>
      <c r="H786" s="218"/>
      <c r="I786" s="218"/>
      <c r="J786" s="218"/>
      <c r="K786" s="218"/>
      <c r="L786" s="218"/>
      <c r="M786" s="218"/>
      <c r="N786" s="218"/>
      <c r="O786" s="218"/>
      <c r="P786" s="218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</row>
    <row r="787">
      <c r="A787" s="172"/>
      <c r="B787" s="172"/>
      <c r="C787" s="218"/>
      <c r="D787" s="233"/>
      <c r="E787" s="218"/>
      <c r="F787" s="218"/>
      <c r="G787" s="218"/>
      <c r="H787" s="218"/>
      <c r="I787" s="218"/>
      <c r="J787" s="218"/>
      <c r="K787" s="218"/>
      <c r="L787" s="218"/>
      <c r="M787" s="218"/>
      <c r="N787" s="218"/>
      <c r="O787" s="218"/>
      <c r="P787" s="218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</row>
    <row r="788">
      <c r="A788" s="172"/>
      <c r="B788" s="172"/>
      <c r="C788" s="218"/>
      <c r="D788" s="233"/>
      <c r="E788" s="218"/>
      <c r="F788" s="218"/>
      <c r="G788" s="218"/>
      <c r="H788" s="218"/>
      <c r="I788" s="218"/>
      <c r="J788" s="218"/>
      <c r="K788" s="218"/>
      <c r="L788" s="218"/>
      <c r="M788" s="218"/>
      <c r="N788" s="218"/>
      <c r="O788" s="218"/>
      <c r="P788" s="218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</row>
    <row r="789">
      <c r="A789" s="172"/>
      <c r="B789" s="172"/>
      <c r="C789" s="218"/>
      <c r="D789" s="233"/>
      <c r="E789" s="218"/>
      <c r="F789" s="218"/>
      <c r="G789" s="218"/>
      <c r="H789" s="218"/>
      <c r="I789" s="218"/>
      <c r="J789" s="218"/>
      <c r="K789" s="218"/>
      <c r="L789" s="218"/>
      <c r="M789" s="218"/>
      <c r="N789" s="218"/>
      <c r="O789" s="218"/>
      <c r="P789" s="218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</row>
    <row r="790">
      <c r="A790" s="172"/>
      <c r="B790" s="172"/>
      <c r="C790" s="218"/>
      <c r="D790" s="233"/>
      <c r="E790" s="218"/>
      <c r="F790" s="218"/>
      <c r="G790" s="218"/>
      <c r="H790" s="218"/>
      <c r="I790" s="218"/>
      <c r="J790" s="218"/>
      <c r="K790" s="218"/>
      <c r="L790" s="218"/>
      <c r="M790" s="218"/>
      <c r="N790" s="218"/>
      <c r="O790" s="218"/>
      <c r="P790" s="218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</row>
    <row r="791">
      <c r="A791" s="172"/>
      <c r="B791" s="172"/>
      <c r="C791" s="218"/>
      <c r="D791" s="233"/>
      <c r="E791" s="218"/>
      <c r="F791" s="218"/>
      <c r="G791" s="218"/>
      <c r="H791" s="218"/>
      <c r="I791" s="218"/>
      <c r="J791" s="218"/>
      <c r="K791" s="218"/>
      <c r="L791" s="218"/>
      <c r="M791" s="218"/>
      <c r="N791" s="218"/>
      <c r="O791" s="218"/>
      <c r="P791" s="218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</row>
    <row r="792">
      <c r="A792" s="172"/>
      <c r="B792" s="172"/>
      <c r="C792" s="218"/>
      <c r="D792" s="233"/>
      <c r="E792" s="218"/>
      <c r="F792" s="218"/>
      <c r="G792" s="218"/>
      <c r="H792" s="218"/>
      <c r="I792" s="218"/>
      <c r="J792" s="218"/>
      <c r="K792" s="218"/>
      <c r="L792" s="218"/>
      <c r="M792" s="218"/>
      <c r="N792" s="218"/>
      <c r="O792" s="218"/>
      <c r="P792" s="218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</row>
    <row r="793">
      <c r="A793" s="172"/>
      <c r="B793" s="172"/>
      <c r="C793" s="218"/>
      <c r="D793" s="233"/>
      <c r="E793" s="218"/>
      <c r="F793" s="218"/>
      <c r="G793" s="218"/>
      <c r="H793" s="218"/>
      <c r="I793" s="218"/>
      <c r="J793" s="218"/>
      <c r="K793" s="218"/>
      <c r="L793" s="218"/>
      <c r="M793" s="218"/>
      <c r="N793" s="218"/>
      <c r="O793" s="218"/>
      <c r="P793" s="218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</row>
    <row r="794">
      <c r="A794" s="172"/>
      <c r="B794" s="172"/>
      <c r="C794" s="218"/>
      <c r="D794" s="233"/>
      <c r="E794" s="218"/>
      <c r="F794" s="218"/>
      <c r="G794" s="218"/>
      <c r="H794" s="218"/>
      <c r="I794" s="218"/>
      <c r="J794" s="218"/>
      <c r="K794" s="218"/>
      <c r="L794" s="218"/>
      <c r="M794" s="218"/>
      <c r="N794" s="218"/>
      <c r="O794" s="218"/>
      <c r="P794" s="218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</row>
    <row r="795">
      <c r="A795" s="172"/>
      <c r="B795" s="172"/>
      <c r="C795" s="218"/>
      <c r="D795" s="233"/>
      <c r="E795" s="218"/>
      <c r="F795" s="218"/>
      <c r="G795" s="218"/>
      <c r="H795" s="218"/>
      <c r="I795" s="218"/>
      <c r="J795" s="218"/>
      <c r="K795" s="218"/>
      <c r="L795" s="218"/>
      <c r="M795" s="218"/>
      <c r="N795" s="218"/>
      <c r="O795" s="218"/>
      <c r="P795" s="218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</row>
    <row r="796">
      <c r="A796" s="172"/>
      <c r="B796" s="172"/>
      <c r="C796" s="218"/>
      <c r="D796" s="233"/>
      <c r="E796" s="218"/>
      <c r="F796" s="218"/>
      <c r="G796" s="218"/>
      <c r="H796" s="218"/>
      <c r="I796" s="218"/>
      <c r="J796" s="218"/>
      <c r="K796" s="218"/>
      <c r="L796" s="218"/>
      <c r="M796" s="218"/>
      <c r="N796" s="218"/>
      <c r="O796" s="218"/>
      <c r="P796" s="218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</row>
    <row r="797">
      <c r="A797" s="172"/>
      <c r="B797" s="172"/>
      <c r="C797" s="218"/>
      <c r="D797" s="233"/>
      <c r="E797" s="218"/>
      <c r="F797" s="218"/>
      <c r="G797" s="218"/>
      <c r="H797" s="218"/>
      <c r="I797" s="218"/>
      <c r="J797" s="218"/>
      <c r="K797" s="218"/>
      <c r="L797" s="218"/>
      <c r="M797" s="218"/>
      <c r="N797" s="218"/>
      <c r="O797" s="218"/>
      <c r="P797" s="218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</row>
    <row r="798">
      <c r="A798" s="172"/>
      <c r="B798" s="172"/>
      <c r="C798" s="218"/>
      <c r="D798" s="233"/>
      <c r="E798" s="218"/>
      <c r="F798" s="218"/>
      <c r="G798" s="218"/>
      <c r="H798" s="218"/>
      <c r="I798" s="218"/>
      <c r="J798" s="218"/>
      <c r="K798" s="218"/>
      <c r="L798" s="218"/>
      <c r="M798" s="218"/>
      <c r="N798" s="218"/>
      <c r="O798" s="218"/>
      <c r="P798" s="218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</row>
    <row r="799">
      <c r="A799" s="172"/>
      <c r="B799" s="172"/>
      <c r="C799" s="218"/>
      <c r="D799" s="233"/>
      <c r="E799" s="218"/>
      <c r="F799" s="218"/>
      <c r="G799" s="218"/>
      <c r="H799" s="218"/>
      <c r="I799" s="218"/>
      <c r="J799" s="218"/>
      <c r="K799" s="218"/>
      <c r="L799" s="218"/>
      <c r="M799" s="218"/>
      <c r="N799" s="218"/>
      <c r="O799" s="218"/>
      <c r="P799" s="218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</row>
    <row r="800">
      <c r="A800" s="172"/>
      <c r="B800" s="172"/>
      <c r="C800" s="218"/>
      <c r="D800" s="233"/>
      <c r="E800" s="218"/>
      <c r="F800" s="218"/>
      <c r="G800" s="218"/>
      <c r="H800" s="218"/>
      <c r="I800" s="218"/>
      <c r="J800" s="218"/>
      <c r="K800" s="218"/>
      <c r="L800" s="218"/>
      <c r="M800" s="218"/>
      <c r="N800" s="218"/>
      <c r="O800" s="218"/>
      <c r="P800" s="218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</row>
    <row r="801">
      <c r="A801" s="172"/>
      <c r="B801" s="172"/>
      <c r="C801" s="218"/>
      <c r="D801" s="233"/>
      <c r="E801" s="218"/>
      <c r="F801" s="218"/>
      <c r="G801" s="218"/>
      <c r="H801" s="218"/>
      <c r="I801" s="218"/>
      <c r="J801" s="218"/>
      <c r="K801" s="218"/>
      <c r="L801" s="218"/>
      <c r="M801" s="218"/>
      <c r="N801" s="218"/>
      <c r="O801" s="218"/>
      <c r="P801" s="218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</row>
    <row r="802">
      <c r="A802" s="172"/>
      <c r="B802" s="172"/>
      <c r="C802" s="218"/>
      <c r="D802" s="233"/>
      <c r="E802" s="218"/>
      <c r="F802" s="218"/>
      <c r="G802" s="218"/>
      <c r="H802" s="218"/>
      <c r="I802" s="218"/>
      <c r="J802" s="218"/>
      <c r="K802" s="218"/>
      <c r="L802" s="218"/>
      <c r="M802" s="218"/>
      <c r="N802" s="218"/>
      <c r="O802" s="218"/>
      <c r="P802" s="218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</row>
    <row r="803">
      <c r="A803" s="172"/>
      <c r="B803" s="172"/>
      <c r="C803" s="218"/>
      <c r="D803" s="233"/>
      <c r="E803" s="218"/>
      <c r="F803" s="218"/>
      <c r="G803" s="218"/>
      <c r="H803" s="218"/>
      <c r="I803" s="218"/>
      <c r="J803" s="218"/>
      <c r="K803" s="218"/>
      <c r="L803" s="218"/>
      <c r="M803" s="218"/>
      <c r="N803" s="218"/>
      <c r="O803" s="218"/>
      <c r="P803" s="218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</row>
    <row r="804">
      <c r="A804" s="172"/>
      <c r="B804" s="172"/>
      <c r="C804" s="218"/>
      <c r="D804" s="233"/>
      <c r="E804" s="218"/>
      <c r="F804" s="218"/>
      <c r="G804" s="218"/>
      <c r="H804" s="218"/>
      <c r="I804" s="218"/>
      <c r="J804" s="218"/>
      <c r="K804" s="218"/>
      <c r="L804" s="218"/>
      <c r="M804" s="218"/>
      <c r="N804" s="218"/>
      <c r="O804" s="218"/>
      <c r="P804" s="218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</row>
    <row r="805">
      <c r="A805" s="172"/>
      <c r="B805" s="172"/>
      <c r="C805" s="218"/>
      <c r="D805" s="233"/>
      <c r="E805" s="218"/>
      <c r="F805" s="218"/>
      <c r="G805" s="218"/>
      <c r="H805" s="218"/>
      <c r="I805" s="218"/>
      <c r="J805" s="218"/>
      <c r="K805" s="218"/>
      <c r="L805" s="218"/>
      <c r="M805" s="218"/>
      <c r="N805" s="218"/>
      <c r="O805" s="218"/>
      <c r="P805" s="218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</row>
    <row r="806">
      <c r="A806" s="172"/>
      <c r="B806" s="172"/>
      <c r="C806" s="218"/>
      <c r="D806" s="233"/>
      <c r="E806" s="218"/>
      <c r="F806" s="218"/>
      <c r="G806" s="218"/>
      <c r="H806" s="218"/>
      <c r="I806" s="218"/>
      <c r="J806" s="218"/>
      <c r="K806" s="218"/>
      <c r="L806" s="218"/>
      <c r="M806" s="218"/>
      <c r="N806" s="218"/>
      <c r="O806" s="218"/>
      <c r="P806" s="218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</row>
    <row r="807">
      <c r="A807" s="172"/>
      <c r="B807" s="172"/>
      <c r="C807" s="218"/>
      <c r="D807" s="233"/>
      <c r="E807" s="218"/>
      <c r="F807" s="218"/>
      <c r="G807" s="218"/>
      <c r="H807" s="218"/>
      <c r="I807" s="218"/>
      <c r="J807" s="218"/>
      <c r="K807" s="218"/>
      <c r="L807" s="218"/>
      <c r="M807" s="218"/>
      <c r="N807" s="218"/>
      <c r="O807" s="218"/>
      <c r="P807" s="218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</row>
    <row r="808">
      <c r="A808" s="172"/>
      <c r="B808" s="172"/>
      <c r="C808" s="218"/>
      <c r="D808" s="233"/>
      <c r="E808" s="218"/>
      <c r="F808" s="218"/>
      <c r="G808" s="218"/>
      <c r="H808" s="218"/>
      <c r="I808" s="218"/>
      <c r="J808" s="218"/>
      <c r="K808" s="218"/>
      <c r="L808" s="218"/>
      <c r="M808" s="218"/>
      <c r="N808" s="218"/>
      <c r="O808" s="218"/>
      <c r="P808" s="218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</row>
    <row r="809">
      <c r="A809" s="172"/>
      <c r="B809" s="172"/>
      <c r="C809" s="218"/>
      <c r="D809" s="233"/>
      <c r="E809" s="218"/>
      <c r="F809" s="218"/>
      <c r="G809" s="218"/>
      <c r="H809" s="218"/>
      <c r="I809" s="218"/>
      <c r="J809" s="218"/>
      <c r="K809" s="218"/>
      <c r="L809" s="218"/>
      <c r="M809" s="218"/>
      <c r="N809" s="218"/>
      <c r="O809" s="218"/>
      <c r="P809" s="218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</row>
    <row r="810">
      <c r="A810" s="172"/>
      <c r="B810" s="172"/>
      <c r="C810" s="218"/>
      <c r="D810" s="233"/>
      <c r="E810" s="218"/>
      <c r="F810" s="218"/>
      <c r="G810" s="218"/>
      <c r="H810" s="218"/>
      <c r="I810" s="218"/>
      <c r="J810" s="218"/>
      <c r="K810" s="218"/>
      <c r="L810" s="218"/>
      <c r="M810" s="218"/>
      <c r="N810" s="218"/>
      <c r="O810" s="218"/>
      <c r="P810" s="218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</row>
    <row r="811">
      <c r="A811" s="172"/>
      <c r="B811" s="172"/>
      <c r="C811" s="218"/>
      <c r="D811" s="233"/>
      <c r="E811" s="218"/>
      <c r="F811" s="218"/>
      <c r="G811" s="218"/>
      <c r="H811" s="218"/>
      <c r="I811" s="218"/>
      <c r="J811" s="218"/>
      <c r="K811" s="218"/>
      <c r="L811" s="218"/>
      <c r="M811" s="218"/>
      <c r="N811" s="218"/>
      <c r="O811" s="218"/>
      <c r="P811" s="218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</row>
    <row r="812">
      <c r="A812" s="172"/>
      <c r="B812" s="172"/>
      <c r="C812" s="218"/>
      <c r="D812" s="233"/>
      <c r="E812" s="218"/>
      <c r="F812" s="218"/>
      <c r="G812" s="218"/>
      <c r="H812" s="218"/>
      <c r="I812" s="218"/>
      <c r="J812" s="218"/>
      <c r="K812" s="218"/>
      <c r="L812" s="218"/>
      <c r="M812" s="218"/>
      <c r="N812" s="218"/>
      <c r="O812" s="218"/>
      <c r="P812" s="218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</row>
    <row r="813">
      <c r="A813" s="172"/>
      <c r="B813" s="172"/>
      <c r="C813" s="218"/>
      <c r="D813" s="233"/>
      <c r="E813" s="218"/>
      <c r="F813" s="218"/>
      <c r="G813" s="218"/>
      <c r="H813" s="218"/>
      <c r="I813" s="218"/>
      <c r="J813" s="218"/>
      <c r="K813" s="218"/>
      <c r="L813" s="218"/>
      <c r="M813" s="218"/>
      <c r="N813" s="218"/>
      <c r="O813" s="218"/>
      <c r="P813" s="218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</row>
    <row r="814">
      <c r="A814" s="172"/>
      <c r="B814" s="172"/>
      <c r="C814" s="218"/>
      <c r="D814" s="233"/>
      <c r="E814" s="218"/>
      <c r="F814" s="218"/>
      <c r="G814" s="218"/>
      <c r="H814" s="218"/>
      <c r="I814" s="218"/>
      <c r="J814" s="218"/>
      <c r="K814" s="218"/>
      <c r="L814" s="218"/>
      <c r="M814" s="218"/>
      <c r="N814" s="218"/>
      <c r="O814" s="218"/>
      <c r="P814" s="218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</row>
    <row r="815">
      <c r="A815" s="172"/>
      <c r="B815" s="172"/>
      <c r="C815" s="218"/>
      <c r="D815" s="233"/>
      <c r="E815" s="218"/>
      <c r="F815" s="218"/>
      <c r="G815" s="218"/>
      <c r="H815" s="218"/>
      <c r="I815" s="218"/>
      <c r="J815" s="218"/>
      <c r="K815" s="218"/>
      <c r="L815" s="218"/>
      <c r="M815" s="218"/>
      <c r="N815" s="218"/>
      <c r="O815" s="218"/>
      <c r="P815" s="218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</row>
    <row r="816">
      <c r="A816" s="172"/>
      <c r="B816" s="172"/>
      <c r="C816" s="218"/>
      <c r="D816" s="233"/>
      <c r="E816" s="218"/>
      <c r="F816" s="218"/>
      <c r="G816" s="218"/>
      <c r="H816" s="218"/>
      <c r="I816" s="218"/>
      <c r="J816" s="218"/>
      <c r="K816" s="218"/>
      <c r="L816" s="218"/>
      <c r="M816" s="218"/>
      <c r="N816" s="218"/>
      <c r="O816" s="218"/>
      <c r="P816" s="218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</row>
    <row r="817">
      <c r="A817" s="172"/>
      <c r="B817" s="172"/>
      <c r="C817" s="218"/>
      <c r="D817" s="233"/>
      <c r="E817" s="218"/>
      <c r="F817" s="218"/>
      <c r="G817" s="218"/>
      <c r="H817" s="218"/>
      <c r="I817" s="218"/>
      <c r="J817" s="218"/>
      <c r="K817" s="218"/>
      <c r="L817" s="218"/>
      <c r="M817" s="218"/>
      <c r="N817" s="218"/>
      <c r="O817" s="218"/>
      <c r="P817" s="218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</row>
    <row r="818">
      <c r="A818" s="172"/>
      <c r="B818" s="172"/>
      <c r="C818" s="218"/>
      <c r="D818" s="233"/>
      <c r="E818" s="218"/>
      <c r="F818" s="218"/>
      <c r="G818" s="218"/>
      <c r="H818" s="218"/>
      <c r="I818" s="218"/>
      <c r="J818" s="218"/>
      <c r="K818" s="218"/>
      <c r="L818" s="218"/>
      <c r="M818" s="218"/>
      <c r="N818" s="218"/>
      <c r="O818" s="218"/>
      <c r="P818" s="218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</row>
    <row r="819">
      <c r="A819" s="172"/>
      <c r="B819" s="172"/>
      <c r="C819" s="218"/>
      <c r="D819" s="233"/>
      <c r="E819" s="218"/>
      <c r="F819" s="218"/>
      <c r="G819" s="218"/>
      <c r="H819" s="218"/>
      <c r="I819" s="218"/>
      <c r="J819" s="218"/>
      <c r="K819" s="218"/>
      <c r="L819" s="218"/>
      <c r="M819" s="218"/>
      <c r="N819" s="218"/>
      <c r="O819" s="218"/>
      <c r="P819" s="218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</row>
    <row r="820">
      <c r="A820" s="172"/>
      <c r="B820" s="172"/>
      <c r="C820" s="218"/>
      <c r="D820" s="233"/>
      <c r="E820" s="218"/>
      <c r="F820" s="218"/>
      <c r="G820" s="218"/>
      <c r="H820" s="218"/>
      <c r="I820" s="218"/>
      <c r="J820" s="218"/>
      <c r="K820" s="218"/>
      <c r="L820" s="218"/>
      <c r="M820" s="218"/>
      <c r="N820" s="218"/>
      <c r="O820" s="218"/>
      <c r="P820" s="218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</row>
    <row r="821">
      <c r="A821" s="172"/>
      <c r="B821" s="172"/>
      <c r="C821" s="218"/>
      <c r="D821" s="233"/>
      <c r="E821" s="218"/>
      <c r="F821" s="218"/>
      <c r="G821" s="218"/>
      <c r="H821" s="218"/>
      <c r="I821" s="218"/>
      <c r="J821" s="218"/>
      <c r="K821" s="218"/>
      <c r="L821" s="218"/>
      <c r="M821" s="218"/>
      <c r="N821" s="218"/>
      <c r="O821" s="218"/>
      <c r="P821" s="218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</row>
    <row r="822">
      <c r="A822" s="172"/>
      <c r="B822" s="172"/>
      <c r="C822" s="218"/>
      <c r="D822" s="233"/>
      <c r="E822" s="218"/>
      <c r="F822" s="218"/>
      <c r="G822" s="218"/>
      <c r="H822" s="218"/>
      <c r="I822" s="218"/>
      <c r="J822" s="218"/>
      <c r="K822" s="218"/>
      <c r="L822" s="218"/>
      <c r="M822" s="218"/>
      <c r="N822" s="218"/>
      <c r="O822" s="218"/>
      <c r="P822" s="218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</row>
    <row r="823">
      <c r="A823" s="172"/>
      <c r="B823" s="172"/>
      <c r="C823" s="218"/>
      <c r="D823" s="233"/>
      <c r="E823" s="218"/>
      <c r="F823" s="218"/>
      <c r="G823" s="218"/>
      <c r="H823" s="218"/>
      <c r="I823" s="218"/>
      <c r="J823" s="218"/>
      <c r="K823" s="218"/>
      <c r="L823" s="218"/>
      <c r="M823" s="218"/>
      <c r="N823" s="218"/>
      <c r="O823" s="218"/>
      <c r="P823" s="218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</row>
    <row r="824">
      <c r="A824" s="172"/>
      <c r="B824" s="172"/>
      <c r="C824" s="218"/>
      <c r="D824" s="233"/>
      <c r="E824" s="218"/>
      <c r="F824" s="218"/>
      <c r="G824" s="218"/>
      <c r="H824" s="218"/>
      <c r="I824" s="218"/>
      <c r="J824" s="218"/>
      <c r="K824" s="218"/>
      <c r="L824" s="218"/>
      <c r="M824" s="218"/>
      <c r="N824" s="218"/>
      <c r="O824" s="218"/>
      <c r="P824" s="218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</row>
    <row r="825">
      <c r="A825" s="172"/>
      <c r="B825" s="172"/>
      <c r="C825" s="218"/>
      <c r="D825" s="233"/>
      <c r="E825" s="218"/>
      <c r="F825" s="218"/>
      <c r="G825" s="218"/>
      <c r="H825" s="218"/>
      <c r="I825" s="218"/>
      <c r="J825" s="218"/>
      <c r="K825" s="218"/>
      <c r="L825" s="218"/>
      <c r="M825" s="218"/>
      <c r="N825" s="218"/>
      <c r="O825" s="218"/>
      <c r="P825" s="218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</row>
    <row r="826">
      <c r="A826" s="172"/>
      <c r="B826" s="172"/>
      <c r="C826" s="218"/>
      <c r="D826" s="233"/>
      <c r="E826" s="218"/>
      <c r="F826" s="218"/>
      <c r="G826" s="218"/>
      <c r="H826" s="218"/>
      <c r="I826" s="218"/>
      <c r="J826" s="218"/>
      <c r="K826" s="218"/>
      <c r="L826" s="218"/>
      <c r="M826" s="218"/>
      <c r="N826" s="218"/>
      <c r="O826" s="218"/>
      <c r="P826" s="218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</row>
    <row r="827">
      <c r="A827" s="172"/>
      <c r="B827" s="172"/>
      <c r="C827" s="218"/>
      <c r="D827" s="233"/>
      <c r="E827" s="218"/>
      <c r="F827" s="218"/>
      <c r="G827" s="218"/>
      <c r="H827" s="218"/>
      <c r="I827" s="218"/>
      <c r="J827" s="218"/>
      <c r="K827" s="218"/>
      <c r="L827" s="218"/>
      <c r="M827" s="218"/>
      <c r="N827" s="218"/>
      <c r="O827" s="218"/>
      <c r="P827" s="218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</row>
    <row r="828">
      <c r="A828" s="172"/>
      <c r="B828" s="172"/>
      <c r="C828" s="218"/>
      <c r="D828" s="233"/>
      <c r="E828" s="218"/>
      <c r="F828" s="218"/>
      <c r="G828" s="218"/>
      <c r="H828" s="218"/>
      <c r="I828" s="218"/>
      <c r="J828" s="218"/>
      <c r="K828" s="218"/>
      <c r="L828" s="218"/>
      <c r="M828" s="218"/>
      <c r="N828" s="218"/>
      <c r="O828" s="218"/>
      <c r="P828" s="218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</row>
    <row r="829">
      <c r="A829" s="172"/>
      <c r="B829" s="172"/>
      <c r="C829" s="218"/>
      <c r="D829" s="233"/>
      <c r="E829" s="218"/>
      <c r="F829" s="218"/>
      <c r="G829" s="218"/>
      <c r="H829" s="218"/>
      <c r="I829" s="218"/>
      <c r="J829" s="218"/>
      <c r="K829" s="218"/>
      <c r="L829" s="218"/>
      <c r="M829" s="218"/>
      <c r="N829" s="218"/>
      <c r="O829" s="218"/>
      <c r="P829" s="218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</row>
    <row r="830">
      <c r="A830" s="172"/>
      <c r="B830" s="172"/>
      <c r="C830" s="218"/>
      <c r="D830" s="233"/>
      <c r="E830" s="218"/>
      <c r="F830" s="218"/>
      <c r="G830" s="218"/>
      <c r="H830" s="218"/>
      <c r="I830" s="218"/>
      <c r="J830" s="218"/>
      <c r="K830" s="218"/>
      <c r="L830" s="218"/>
      <c r="M830" s="218"/>
      <c r="N830" s="218"/>
      <c r="O830" s="218"/>
      <c r="P830" s="218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</row>
    <row r="831">
      <c r="A831" s="172"/>
      <c r="B831" s="172"/>
      <c r="C831" s="218"/>
      <c r="D831" s="233"/>
      <c r="E831" s="218"/>
      <c r="F831" s="218"/>
      <c r="G831" s="218"/>
      <c r="H831" s="218"/>
      <c r="I831" s="218"/>
      <c r="J831" s="218"/>
      <c r="K831" s="218"/>
      <c r="L831" s="218"/>
      <c r="M831" s="218"/>
      <c r="N831" s="218"/>
      <c r="O831" s="218"/>
      <c r="P831" s="218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</row>
    <row r="832">
      <c r="A832" s="172"/>
      <c r="B832" s="172"/>
      <c r="C832" s="218"/>
      <c r="D832" s="233"/>
      <c r="E832" s="218"/>
      <c r="F832" s="218"/>
      <c r="G832" s="218"/>
      <c r="H832" s="218"/>
      <c r="I832" s="218"/>
      <c r="J832" s="218"/>
      <c r="K832" s="218"/>
      <c r="L832" s="218"/>
      <c r="M832" s="218"/>
      <c r="N832" s="218"/>
      <c r="O832" s="218"/>
      <c r="P832" s="218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</row>
    <row r="833">
      <c r="A833" s="172"/>
      <c r="B833" s="172"/>
      <c r="C833" s="218"/>
      <c r="D833" s="233"/>
      <c r="E833" s="218"/>
      <c r="F833" s="218"/>
      <c r="G833" s="218"/>
      <c r="H833" s="218"/>
      <c r="I833" s="218"/>
      <c r="J833" s="218"/>
      <c r="K833" s="218"/>
      <c r="L833" s="218"/>
      <c r="M833" s="218"/>
      <c r="N833" s="218"/>
      <c r="O833" s="218"/>
      <c r="P833" s="218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</row>
    <row r="834">
      <c r="A834" s="172"/>
      <c r="B834" s="172"/>
      <c r="C834" s="218"/>
      <c r="D834" s="233"/>
      <c r="E834" s="218"/>
      <c r="F834" s="218"/>
      <c r="G834" s="218"/>
      <c r="H834" s="218"/>
      <c r="I834" s="218"/>
      <c r="J834" s="218"/>
      <c r="K834" s="218"/>
      <c r="L834" s="218"/>
      <c r="M834" s="218"/>
      <c r="N834" s="218"/>
      <c r="O834" s="218"/>
      <c r="P834" s="218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</row>
    <row r="835">
      <c r="A835" s="172"/>
      <c r="B835" s="172"/>
      <c r="C835" s="218"/>
      <c r="D835" s="233"/>
      <c r="E835" s="218"/>
      <c r="F835" s="218"/>
      <c r="G835" s="218"/>
      <c r="H835" s="218"/>
      <c r="I835" s="218"/>
      <c r="J835" s="218"/>
      <c r="K835" s="218"/>
      <c r="L835" s="218"/>
      <c r="M835" s="218"/>
      <c r="N835" s="218"/>
      <c r="O835" s="218"/>
      <c r="P835" s="218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</row>
    <row r="836">
      <c r="A836" s="172"/>
      <c r="B836" s="172"/>
      <c r="C836" s="218"/>
      <c r="D836" s="233"/>
      <c r="E836" s="218"/>
      <c r="F836" s="218"/>
      <c r="G836" s="218"/>
      <c r="H836" s="218"/>
      <c r="I836" s="218"/>
      <c r="J836" s="218"/>
      <c r="K836" s="218"/>
      <c r="L836" s="218"/>
      <c r="M836" s="218"/>
      <c r="N836" s="218"/>
      <c r="O836" s="218"/>
      <c r="P836" s="218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</row>
    <row r="837">
      <c r="A837" s="172"/>
      <c r="B837" s="172"/>
      <c r="C837" s="218"/>
      <c r="D837" s="233"/>
      <c r="E837" s="218"/>
      <c r="F837" s="218"/>
      <c r="G837" s="218"/>
      <c r="H837" s="218"/>
      <c r="I837" s="218"/>
      <c r="J837" s="218"/>
      <c r="K837" s="218"/>
      <c r="L837" s="218"/>
      <c r="M837" s="218"/>
      <c r="N837" s="218"/>
      <c r="O837" s="218"/>
      <c r="P837" s="218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</row>
    <row r="838">
      <c r="A838" s="172"/>
      <c r="B838" s="172"/>
      <c r="C838" s="218"/>
      <c r="D838" s="233"/>
      <c r="E838" s="218"/>
      <c r="F838" s="218"/>
      <c r="G838" s="218"/>
      <c r="H838" s="218"/>
      <c r="I838" s="218"/>
      <c r="J838" s="218"/>
      <c r="K838" s="218"/>
      <c r="L838" s="218"/>
      <c r="M838" s="218"/>
      <c r="N838" s="218"/>
      <c r="O838" s="218"/>
      <c r="P838" s="218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</row>
    <row r="839">
      <c r="A839" s="172"/>
      <c r="B839" s="172"/>
      <c r="C839" s="218"/>
      <c r="D839" s="233"/>
      <c r="E839" s="218"/>
      <c r="F839" s="218"/>
      <c r="G839" s="218"/>
      <c r="H839" s="218"/>
      <c r="I839" s="218"/>
      <c r="J839" s="218"/>
      <c r="K839" s="218"/>
      <c r="L839" s="218"/>
      <c r="M839" s="218"/>
      <c r="N839" s="218"/>
      <c r="O839" s="218"/>
      <c r="P839" s="218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</row>
    <row r="840">
      <c r="A840" s="172"/>
      <c r="B840" s="172"/>
      <c r="C840" s="218"/>
      <c r="D840" s="233"/>
      <c r="E840" s="218"/>
      <c r="F840" s="218"/>
      <c r="G840" s="218"/>
      <c r="H840" s="218"/>
      <c r="I840" s="218"/>
      <c r="J840" s="218"/>
      <c r="K840" s="218"/>
      <c r="L840" s="218"/>
      <c r="M840" s="218"/>
      <c r="N840" s="218"/>
      <c r="O840" s="218"/>
      <c r="P840" s="218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</row>
    <row r="841">
      <c r="A841" s="172"/>
      <c r="B841" s="172"/>
      <c r="C841" s="218"/>
      <c r="D841" s="233"/>
      <c r="E841" s="218"/>
      <c r="F841" s="218"/>
      <c r="G841" s="218"/>
      <c r="H841" s="218"/>
      <c r="I841" s="218"/>
      <c r="J841" s="218"/>
      <c r="K841" s="218"/>
      <c r="L841" s="218"/>
      <c r="M841" s="218"/>
      <c r="N841" s="218"/>
      <c r="O841" s="218"/>
      <c r="P841" s="218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</row>
    <row r="842">
      <c r="A842" s="172"/>
      <c r="B842" s="172"/>
      <c r="C842" s="218"/>
      <c r="D842" s="233"/>
      <c r="E842" s="218"/>
      <c r="F842" s="218"/>
      <c r="G842" s="218"/>
      <c r="H842" s="218"/>
      <c r="I842" s="218"/>
      <c r="J842" s="218"/>
      <c r="K842" s="218"/>
      <c r="L842" s="218"/>
      <c r="M842" s="218"/>
      <c r="N842" s="218"/>
      <c r="O842" s="218"/>
      <c r="P842" s="218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</row>
    <row r="843">
      <c r="A843" s="172"/>
      <c r="B843" s="172"/>
      <c r="C843" s="218"/>
      <c r="D843" s="233"/>
      <c r="E843" s="218"/>
      <c r="F843" s="218"/>
      <c r="G843" s="218"/>
      <c r="H843" s="218"/>
      <c r="I843" s="218"/>
      <c r="J843" s="218"/>
      <c r="K843" s="218"/>
      <c r="L843" s="218"/>
      <c r="M843" s="218"/>
      <c r="N843" s="218"/>
      <c r="O843" s="218"/>
      <c r="P843" s="218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</row>
    <row r="844">
      <c r="A844" s="172"/>
      <c r="B844" s="172"/>
      <c r="C844" s="218"/>
      <c r="D844" s="233"/>
      <c r="E844" s="218"/>
      <c r="F844" s="218"/>
      <c r="G844" s="218"/>
      <c r="H844" s="218"/>
      <c r="I844" s="218"/>
      <c r="J844" s="218"/>
      <c r="K844" s="218"/>
      <c r="L844" s="218"/>
      <c r="M844" s="218"/>
      <c r="N844" s="218"/>
      <c r="O844" s="218"/>
      <c r="P844" s="218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</row>
    <row r="845">
      <c r="A845" s="172"/>
      <c r="B845" s="172"/>
      <c r="C845" s="218"/>
      <c r="D845" s="233"/>
      <c r="E845" s="218"/>
      <c r="F845" s="218"/>
      <c r="G845" s="218"/>
      <c r="H845" s="218"/>
      <c r="I845" s="218"/>
      <c r="J845" s="218"/>
      <c r="K845" s="218"/>
      <c r="L845" s="218"/>
      <c r="M845" s="218"/>
      <c r="N845" s="218"/>
      <c r="O845" s="218"/>
      <c r="P845" s="218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</row>
    <row r="846">
      <c r="A846" s="172"/>
      <c r="B846" s="172"/>
      <c r="C846" s="218"/>
      <c r="D846" s="233"/>
      <c r="E846" s="218"/>
      <c r="F846" s="218"/>
      <c r="G846" s="218"/>
      <c r="H846" s="218"/>
      <c r="I846" s="218"/>
      <c r="J846" s="218"/>
      <c r="K846" s="218"/>
      <c r="L846" s="218"/>
      <c r="M846" s="218"/>
      <c r="N846" s="218"/>
      <c r="O846" s="218"/>
      <c r="P846" s="218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</row>
    <row r="847">
      <c r="A847" s="172"/>
      <c r="B847" s="172"/>
      <c r="C847" s="218"/>
      <c r="D847" s="233"/>
      <c r="E847" s="218"/>
      <c r="F847" s="218"/>
      <c r="G847" s="218"/>
      <c r="H847" s="218"/>
      <c r="I847" s="218"/>
      <c r="J847" s="218"/>
      <c r="K847" s="218"/>
      <c r="L847" s="218"/>
      <c r="M847" s="218"/>
      <c r="N847" s="218"/>
      <c r="O847" s="218"/>
      <c r="P847" s="218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</row>
    <row r="848">
      <c r="A848" s="172"/>
      <c r="B848" s="172"/>
      <c r="C848" s="218"/>
      <c r="D848" s="233"/>
      <c r="E848" s="218"/>
      <c r="F848" s="218"/>
      <c r="G848" s="218"/>
      <c r="H848" s="218"/>
      <c r="I848" s="218"/>
      <c r="J848" s="218"/>
      <c r="K848" s="218"/>
      <c r="L848" s="218"/>
      <c r="M848" s="218"/>
      <c r="N848" s="218"/>
      <c r="O848" s="218"/>
      <c r="P848" s="218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</row>
    <row r="849">
      <c r="A849" s="172"/>
      <c r="B849" s="172"/>
      <c r="C849" s="218"/>
      <c r="D849" s="233"/>
      <c r="E849" s="218"/>
      <c r="F849" s="218"/>
      <c r="G849" s="218"/>
      <c r="H849" s="218"/>
      <c r="I849" s="218"/>
      <c r="J849" s="218"/>
      <c r="K849" s="218"/>
      <c r="L849" s="218"/>
      <c r="M849" s="218"/>
      <c r="N849" s="218"/>
      <c r="O849" s="218"/>
      <c r="P849" s="218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</row>
    <row r="850">
      <c r="A850" s="172"/>
      <c r="B850" s="172"/>
      <c r="C850" s="218"/>
      <c r="D850" s="233"/>
      <c r="E850" s="218"/>
      <c r="F850" s="218"/>
      <c r="G850" s="218"/>
      <c r="H850" s="218"/>
      <c r="I850" s="218"/>
      <c r="J850" s="218"/>
      <c r="K850" s="218"/>
      <c r="L850" s="218"/>
      <c r="M850" s="218"/>
      <c r="N850" s="218"/>
      <c r="O850" s="218"/>
      <c r="P850" s="218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</row>
    <row r="851">
      <c r="A851" s="172"/>
      <c r="B851" s="172"/>
      <c r="C851" s="218"/>
      <c r="D851" s="233"/>
      <c r="E851" s="218"/>
      <c r="F851" s="218"/>
      <c r="G851" s="218"/>
      <c r="H851" s="218"/>
      <c r="I851" s="218"/>
      <c r="J851" s="218"/>
      <c r="K851" s="218"/>
      <c r="L851" s="218"/>
      <c r="M851" s="218"/>
      <c r="N851" s="218"/>
      <c r="O851" s="218"/>
      <c r="P851" s="218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</row>
    <row r="852">
      <c r="A852" s="172"/>
      <c r="B852" s="172"/>
      <c r="C852" s="218"/>
      <c r="D852" s="233"/>
      <c r="E852" s="218"/>
      <c r="F852" s="218"/>
      <c r="G852" s="218"/>
      <c r="H852" s="218"/>
      <c r="I852" s="218"/>
      <c r="J852" s="218"/>
      <c r="K852" s="218"/>
      <c r="L852" s="218"/>
      <c r="M852" s="218"/>
      <c r="N852" s="218"/>
      <c r="O852" s="218"/>
      <c r="P852" s="218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</row>
    <row r="853">
      <c r="A853" s="172"/>
      <c r="B853" s="172"/>
      <c r="C853" s="218"/>
      <c r="D853" s="233"/>
      <c r="E853" s="218"/>
      <c r="F853" s="218"/>
      <c r="G853" s="218"/>
      <c r="H853" s="218"/>
      <c r="I853" s="218"/>
      <c r="J853" s="218"/>
      <c r="K853" s="218"/>
      <c r="L853" s="218"/>
      <c r="M853" s="218"/>
      <c r="N853" s="218"/>
      <c r="O853" s="218"/>
      <c r="P853" s="218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</row>
    <row r="854">
      <c r="A854" s="172"/>
      <c r="B854" s="172"/>
      <c r="C854" s="218"/>
      <c r="D854" s="233"/>
      <c r="E854" s="218"/>
      <c r="F854" s="218"/>
      <c r="G854" s="218"/>
      <c r="H854" s="218"/>
      <c r="I854" s="218"/>
      <c r="J854" s="218"/>
      <c r="K854" s="218"/>
      <c r="L854" s="218"/>
      <c r="M854" s="218"/>
      <c r="N854" s="218"/>
      <c r="O854" s="218"/>
      <c r="P854" s="218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</row>
    <row r="855">
      <c r="A855" s="172"/>
      <c r="B855" s="172"/>
      <c r="C855" s="218"/>
      <c r="D855" s="233"/>
      <c r="E855" s="218"/>
      <c r="F855" s="218"/>
      <c r="G855" s="218"/>
      <c r="H855" s="218"/>
      <c r="I855" s="218"/>
      <c r="J855" s="218"/>
      <c r="K855" s="218"/>
      <c r="L855" s="218"/>
      <c r="M855" s="218"/>
      <c r="N855" s="218"/>
      <c r="O855" s="218"/>
      <c r="P855" s="218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</row>
    <row r="856">
      <c r="A856" s="172"/>
      <c r="B856" s="172"/>
      <c r="C856" s="218"/>
      <c r="D856" s="233"/>
      <c r="E856" s="218"/>
      <c r="F856" s="218"/>
      <c r="G856" s="218"/>
      <c r="H856" s="218"/>
      <c r="I856" s="218"/>
      <c r="J856" s="218"/>
      <c r="K856" s="218"/>
      <c r="L856" s="218"/>
      <c r="M856" s="218"/>
      <c r="N856" s="218"/>
      <c r="O856" s="218"/>
      <c r="P856" s="218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</row>
    <row r="857">
      <c r="A857" s="172"/>
      <c r="B857" s="172"/>
      <c r="C857" s="218"/>
      <c r="D857" s="233"/>
      <c r="E857" s="218"/>
      <c r="F857" s="218"/>
      <c r="G857" s="218"/>
      <c r="H857" s="218"/>
      <c r="I857" s="218"/>
      <c r="J857" s="218"/>
      <c r="K857" s="218"/>
      <c r="L857" s="218"/>
      <c r="M857" s="218"/>
      <c r="N857" s="218"/>
      <c r="O857" s="218"/>
      <c r="P857" s="218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</row>
    <row r="858">
      <c r="A858" s="172"/>
      <c r="B858" s="172"/>
      <c r="C858" s="218"/>
      <c r="D858" s="233"/>
      <c r="E858" s="218"/>
      <c r="F858" s="218"/>
      <c r="G858" s="218"/>
      <c r="H858" s="218"/>
      <c r="I858" s="218"/>
      <c r="J858" s="218"/>
      <c r="K858" s="218"/>
      <c r="L858" s="218"/>
      <c r="M858" s="218"/>
      <c r="N858" s="218"/>
      <c r="O858" s="218"/>
      <c r="P858" s="218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</row>
    <row r="859">
      <c r="A859" s="172"/>
      <c r="B859" s="172"/>
      <c r="C859" s="218"/>
      <c r="D859" s="233"/>
      <c r="E859" s="218"/>
      <c r="F859" s="218"/>
      <c r="G859" s="218"/>
      <c r="H859" s="218"/>
      <c r="I859" s="218"/>
      <c r="J859" s="218"/>
      <c r="K859" s="218"/>
      <c r="L859" s="218"/>
      <c r="M859" s="218"/>
      <c r="N859" s="218"/>
      <c r="O859" s="218"/>
      <c r="P859" s="218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</row>
    <row r="860">
      <c r="A860" s="172"/>
      <c r="B860" s="172"/>
      <c r="C860" s="218"/>
      <c r="D860" s="233"/>
      <c r="E860" s="218"/>
      <c r="F860" s="218"/>
      <c r="G860" s="218"/>
      <c r="H860" s="218"/>
      <c r="I860" s="218"/>
      <c r="J860" s="218"/>
      <c r="K860" s="218"/>
      <c r="L860" s="218"/>
      <c r="M860" s="218"/>
      <c r="N860" s="218"/>
      <c r="O860" s="218"/>
      <c r="P860" s="218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</row>
    <row r="861">
      <c r="A861" s="172"/>
      <c r="B861" s="172"/>
      <c r="C861" s="218"/>
      <c r="D861" s="233"/>
      <c r="E861" s="218"/>
      <c r="F861" s="218"/>
      <c r="G861" s="218"/>
      <c r="H861" s="218"/>
      <c r="I861" s="218"/>
      <c r="J861" s="218"/>
      <c r="K861" s="218"/>
      <c r="L861" s="218"/>
      <c r="M861" s="218"/>
      <c r="N861" s="218"/>
      <c r="O861" s="218"/>
      <c r="P861" s="218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</row>
    <row r="862">
      <c r="A862" s="172"/>
      <c r="B862" s="172"/>
      <c r="C862" s="218"/>
      <c r="D862" s="233"/>
      <c r="E862" s="218"/>
      <c r="F862" s="218"/>
      <c r="G862" s="218"/>
      <c r="H862" s="218"/>
      <c r="I862" s="218"/>
      <c r="J862" s="218"/>
      <c r="K862" s="218"/>
      <c r="L862" s="218"/>
      <c r="M862" s="218"/>
      <c r="N862" s="218"/>
      <c r="O862" s="218"/>
      <c r="P862" s="218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</row>
    <row r="863">
      <c r="A863" s="172"/>
      <c r="B863" s="172"/>
      <c r="C863" s="218"/>
      <c r="D863" s="233"/>
      <c r="E863" s="218"/>
      <c r="F863" s="218"/>
      <c r="G863" s="218"/>
      <c r="H863" s="218"/>
      <c r="I863" s="218"/>
      <c r="J863" s="218"/>
      <c r="K863" s="218"/>
      <c r="L863" s="218"/>
      <c r="M863" s="218"/>
      <c r="N863" s="218"/>
      <c r="O863" s="218"/>
      <c r="P863" s="218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</row>
    <row r="864">
      <c r="A864" s="172"/>
      <c r="B864" s="172"/>
      <c r="C864" s="218"/>
      <c r="D864" s="233"/>
      <c r="E864" s="218"/>
      <c r="F864" s="218"/>
      <c r="G864" s="218"/>
      <c r="H864" s="218"/>
      <c r="I864" s="218"/>
      <c r="J864" s="218"/>
      <c r="K864" s="218"/>
      <c r="L864" s="218"/>
      <c r="M864" s="218"/>
      <c r="N864" s="218"/>
      <c r="O864" s="218"/>
      <c r="P864" s="218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</row>
    <row r="865">
      <c r="A865" s="172"/>
      <c r="B865" s="172"/>
      <c r="C865" s="218"/>
      <c r="D865" s="233"/>
      <c r="E865" s="218"/>
      <c r="F865" s="218"/>
      <c r="G865" s="218"/>
      <c r="H865" s="218"/>
      <c r="I865" s="218"/>
      <c r="J865" s="218"/>
      <c r="K865" s="218"/>
      <c r="L865" s="218"/>
      <c r="M865" s="218"/>
      <c r="N865" s="218"/>
      <c r="O865" s="218"/>
      <c r="P865" s="218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</row>
    <row r="866">
      <c r="A866" s="172"/>
      <c r="B866" s="172"/>
      <c r="C866" s="218"/>
      <c r="D866" s="233"/>
      <c r="E866" s="218"/>
      <c r="F866" s="218"/>
      <c r="G866" s="218"/>
      <c r="H866" s="218"/>
      <c r="I866" s="218"/>
      <c r="J866" s="218"/>
      <c r="K866" s="218"/>
      <c r="L866" s="218"/>
      <c r="M866" s="218"/>
      <c r="N866" s="218"/>
      <c r="O866" s="218"/>
      <c r="P866" s="218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</row>
    <row r="867">
      <c r="A867" s="172"/>
      <c r="B867" s="172"/>
      <c r="C867" s="218"/>
      <c r="D867" s="233"/>
      <c r="E867" s="218"/>
      <c r="F867" s="218"/>
      <c r="G867" s="218"/>
      <c r="H867" s="218"/>
      <c r="I867" s="218"/>
      <c r="J867" s="218"/>
      <c r="K867" s="218"/>
      <c r="L867" s="218"/>
      <c r="M867" s="218"/>
      <c r="N867" s="218"/>
      <c r="O867" s="218"/>
      <c r="P867" s="218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</row>
    <row r="868">
      <c r="A868" s="172"/>
      <c r="B868" s="172"/>
      <c r="C868" s="218"/>
      <c r="D868" s="233"/>
      <c r="E868" s="218"/>
      <c r="F868" s="218"/>
      <c r="G868" s="218"/>
      <c r="H868" s="218"/>
      <c r="I868" s="218"/>
      <c r="J868" s="218"/>
      <c r="K868" s="218"/>
      <c r="L868" s="218"/>
      <c r="M868" s="218"/>
      <c r="N868" s="218"/>
      <c r="O868" s="218"/>
      <c r="P868" s="218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</row>
    <row r="869">
      <c r="A869" s="172"/>
      <c r="B869" s="172"/>
      <c r="C869" s="218"/>
      <c r="D869" s="233"/>
      <c r="E869" s="218"/>
      <c r="F869" s="218"/>
      <c r="G869" s="218"/>
      <c r="H869" s="218"/>
      <c r="I869" s="218"/>
      <c r="J869" s="218"/>
      <c r="K869" s="218"/>
      <c r="L869" s="218"/>
      <c r="M869" s="218"/>
      <c r="N869" s="218"/>
      <c r="O869" s="218"/>
      <c r="P869" s="218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</row>
    <row r="870">
      <c r="A870" s="172"/>
      <c r="B870" s="172"/>
      <c r="C870" s="218"/>
      <c r="D870" s="233"/>
      <c r="E870" s="218"/>
      <c r="F870" s="218"/>
      <c r="G870" s="218"/>
      <c r="H870" s="218"/>
      <c r="I870" s="218"/>
      <c r="J870" s="218"/>
      <c r="K870" s="218"/>
      <c r="L870" s="218"/>
      <c r="M870" s="218"/>
      <c r="N870" s="218"/>
      <c r="O870" s="218"/>
      <c r="P870" s="218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</row>
    <row r="871">
      <c r="A871" s="172"/>
      <c r="B871" s="172"/>
      <c r="C871" s="218"/>
      <c r="D871" s="233"/>
      <c r="E871" s="218"/>
      <c r="F871" s="218"/>
      <c r="G871" s="218"/>
      <c r="H871" s="218"/>
      <c r="I871" s="218"/>
      <c r="J871" s="218"/>
      <c r="K871" s="218"/>
      <c r="L871" s="218"/>
      <c r="M871" s="218"/>
      <c r="N871" s="218"/>
      <c r="O871" s="218"/>
      <c r="P871" s="218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</row>
    <row r="872">
      <c r="A872" s="172"/>
      <c r="B872" s="172"/>
      <c r="C872" s="218"/>
      <c r="D872" s="233"/>
      <c r="E872" s="218"/>
      <c r="F872" s="218"/>
      <c r="G872" s="218"/>
      <c r="H872" s="218"/>
      <c r="I872" s="218"/>
      <c r="J872" s="218"/>
      <c r="K872" s="218"/>
      <c r="L872" s="218"/>
      <c r="M872" s="218"/>
      <c r="N872" s="218"/>
      <c r="O872" s="218"/>
      <c r="P872" s="218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</row>
    <row r="873">
      <c r="A873" s="172"/>
      <c r="B873" s="172"/>
      <c r="C873" s="218"/>
      <c r="D873" s="233"/>
      <c r="E873" s="218"/>
      <c r="F873" s="218"/>
      <c r="G873" s="218"/>
      <c r="H873" s="218"/>
      <c r="I873" s="218"/>
      <c r="J873" s="218"/>
      <c r="K873" s="218"/>
      <c r="L873" s="218"/>
      <c r="M873" s="218"/>
      <c r="N873" s="218"/>
      <c r="O873" s="218"/>
      <c r="P873" s="218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</row>
    <row r="874">
      <c r="A874" s="172"/>
      <c r="B874" s="172"/>
      <c r="C874" s="218"/>
      <c r="D874" s="233"/>
      <c r="E874" s="218"/>
      <c r="F874" s="218"/>
      <c r="G874" s="218"/>
      <c r="H874" s="218"/>
      <c r="I874" s="218"/>
      <c r="J874" s="218"/>
      <c r="K874" s="218"/>
      <c r="L874" s="218"/>
      <c r="M874" s="218"/>
      <c r="N874" s="218"/>
      <c r="O874" s="218"/>
      <c r="P874" s="218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</row>
    <row r="875">
      <c r="A875" s="172"/>
      <c r="B875" s="172"/>
      <c r="C875" s="218"/>
      <c r="D875" s="233"/>
      <c r="E875" s="218"/>
      <c r="F875" s="218"/>
      <c r="G875" s="218"/>
      <c r="H875" s="218"/>
      <c r="I875" s="218"/>
      <c r="J875" s="218"/>
      <c r="K875" s="218"/>
      <c r="L875" s="218"/>
      <c r="M875" s="218"/>
      <c r="N875" s="218"/>
      <c r="O875" s="218"/>
      <c r="P875" s="218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</row>
    <row r="876">
      <c r="A876" s="172"/>
      <c r="B876" s="172"/>
      <c r="C876" s="218"/>
      <c r="D876" s="233"/>
      <c r="E876" s="218"/>
      <c r="F876" s="218"/>
      <c r="G876" s="218"/>
      <c r="H876" s="218"/>
      <c r="I876" s="218"/>
      <c r="J876" s="218"/>
      <c r="K876" s="218"/>
      <c r="L876" s="218"/>
      <c r="M876" s="218"/>
      <c r="N876" s="218"/>
      <c r="O876" s="218"/>
      <c r="P876" s="218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</row>
    <row r="877">
      <c r="A877" s="172"/>
      <c r="B877" s="172"/>
      <c r="C877" s="218"/>
      <c r="D877" s="233"/>
      <c r="E877" s="218"/>
      <c r="F877" s="218"/>
      <c r="G877" s="218"/>
      <c r="H877" s="218"/>
      <c r="I877" s="218"/>
      <c r="J877" s="218"/>
      <c r="K877" s="218"/>
      <c r="L877" s="218"/>
      <c r="M877" s="218"/>
      <c r="N877" s="218"/>
      <c r="O877" s="218"/>
      <c r="P877" s="218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</row>
    <row r="878">
      <c r="A878" s="172"/>
      <c r="B878" s="172"/>
      <c r="C878" s="218"/>
      <c r="D878" s="233"/>
      <c r="E878" s="218"/>
      <c r="F878" s="218"/>
      <c r="G878" s="218"/>
      <c r="H878" s="218"/>
      <c r="I878" s="218"/>
      <c r="J878" s="218"/>
      <c r="K878" s="218"/>
      <c r="L878" s="218"/>
      <c r="M878" s="218"/>
      <c r="N878" s="218"/>
      <c r="O878" s="218"/>
      <c r="P878" s="218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</row>
    <row r="879">
      <c r="A879" s="172"/>
      <c r="B879" s="172"/>
      <c r="C879" s="218"/>
      <c r="D879" s="233"/>
      <c r="E879" s="218"/>
      <c r="F879" s="218"/>
      <c r="G879" s="218"/>
      <c r="H879" s="218"/>
      <c r="I879" s="218"/>
      <c r="J879" s="218"/>
      <c r="K879" s="218"/>
      <c r="L879" s="218"/>
      <c r="M879" s="218"/>
      <c r="N879" s="218"/>
      <c r="O879" s="218"/>
      <c r="P879" s="218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</row>
    <row r="880">
      <c r="A880" s="172"/>
      <c r="B880" s="172"/>
      <c r="C880" s="218"/>
      <c r="D880" s="233"/>
      <c r="E880" s="218"/>
      <c r="F880" s="218"/>
      <c r="G880" s="218"/>
      <c r="H880" s="218"/>
      <c r="I880" s="218"/>
      <c r="J880" s="218"/>
      <c r="K880" s="218"/>
      <c r="L880" s="218"/>
      <c r="M880" s="218"/>
      <c r="N880" s="218"/>
      <c r="O880" s="218"/>
      <c r="P880" s="218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</row>
    <row r="881">
      <c r="A881" s="172"/>
      <c r="B881" s="172"/>
      <c r="C881" s="218"/>
      <c r="D881" s="233"/>
      <c r="E881" s="218"/>
      <c r="F881" s="218"/>
      <c r="G881" s="218"/>
      <c r="H881" s="218"/>
      <c r="I881" s="218"/>
      <c r="J881" s="218"/>
      <c r="K881" s="218"/>
      <c r="L881" s="218"/>
      <c r="M881" s="218"/>
      <c r="N881" s="218"/>
      <c r="O881" s="218"/>
      <c r="P881" s="218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</row>
    <row r="882">
      <c r="A882" s="172"/>
      <c r="B882" s="172"/>
      <c r="C882" s="218"/>
      <c r="D882" s="233"/>
      <c r="E882" s="218"/>
      <c r="F882" s="218"/>
      <c r="G882" s="218"/>
      <c r="H882" s="218"/>
      <c r="I882" s="218"/>
      <c r="J882" s="218"/>
      <c r="K882" s="218"/>
      <c r="L882" s="218"/>
      <c r="M882" s="218"/>
      <c r="N882" s="218"/>
      <c r="O882" s="218"/>
      <c r="P882" s="218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</row>
    <row r="883">
      <c r="A883" s="172"/>
      <c r="B883" s="172"/>
      <c r="C883" s="218"/>
      <c r="D883" s="233"/>
      <c r="E883" s="218"/>
      <c r="F883" s="218"/>
      <c r="G883" s="218"/>
      <c r="H883" s="218"/>
      <c r="I883" s="218"/>
      <c r="J883" s="218"/>
      <c r="K883" s="218"/>
      <c r="L883" s="218"/>
      <c r="M883" s="218"/>
      <c r="N883" s="218"/>
      <c r="O883" s="218"/>
      <c r="P883" s="218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</row>
    <row r="884">
      <c r="A884" s="172"/>
      <c r="B884" s="172"/>
      <c r="C884" s="218"/>
      <c r="D884" s="233"/>
      <c r="E884" s="218"/>
      <c r="F884" s="218"/>
      <c r="G884" s="218"/>
      <c r="H884" s="218"/>
      <c r="I884" s="218"/>
      <c r="J884" s="218"/>
      <c r="K884" s="218"/>
      <c r="L884" s="218"/>
      <c r="M884" s="218"/>
      <c r="N884" s="218"/>
      <c r="O884" s="218"/>
      <c r="P884" s="218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</row>
    <row r="885">
      <c r="A885" s="172"/>
      <c r="B885" s="172"/>
      <c r="C885" s="218"/>
      <c r="D885" s="233"/>
      <c r="E885" s="218"/>
      <c r="F885" s="218"/>
      <c r="G885" s="218"/>
      <c r="H885" s="218"/>
      <c r="I885" s="218"/>
      <c r="J885" s="218"/>
      <c r="K885" s="218"/>
      <c r="L885" s="218"/>
      <c r="M885" s="218"/>
      <c r="N885" s="218"/>
      <c r="O885" s="218"/>
      <c r="P885" s="218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</row>
    <row r="886">
      <c r="A886" s="172"/>
      <c r="B886" s="172"/>
      <c r="C886" s="218"/>
      <c r="D886" s="233"/>
      <c r="E886" s="218"/>
      <c r="F886" s="218"/>
      <c r="G886" s="218"/>
      <c r="H886" s="218"/>
      <c r="I886" s="218"/>
      <c r="J886" s="218"/>
      <c r="K886" s="218"/>
      <c r="L886" s="218"/>
      <c r="M886" s="218"/>
      <c r="N886" s="218"/>
      <c r="O886" s="218"/>
      <c r="P886" s="218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</row>
    <row r="887">
      <c r="A887" s="172"/>
      <c r="B887" s="172"/>
      <c r="C887" s="218"/>
      <c r="D887" s="233"/>
      <c r="E887" s="218"/>
      <c r="F887" s="218"/>
      <c r="G887" s="218"/>
      <c r="H887" s="218"/>
      <c r="I887" s="218"/>
      <c r="J887" s="218"/>
      <c r="K887" s="218"/>
      <c r="L887" s="218"/>
      <c r="M887" s="218"/>
      <c r="N887" s="218"/>
      <c r="O887" s="218"/>
      <c r="P887" s="218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</row>
    <row r="888">
      <c r="A888" s="172"/>
      <c r="B888" s="172"/>
      <c r="C888" s="218"/>
      <c r="D888" s="233"/>
      <c r="E888" s="218"/>
      <c r="F888" s="218"/>
      <c r="G888" s="218"/>
      <c r="H888" s="218"/>
      <c r="I888" s="218"/>
      <c r="J888" s="218"/>
      <c r="K888" s="218"/>
      <c r="L888" s="218"/>
      <c r="M888" s="218"/>
      <c r="N888" s="218"/>
      <c r="O888" s="218"/>
      <c r="P888" s="218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</row>
    <row r="889">
      <c r="A889" s="172"/>
      <c r="B889" s="172"/>
      <c r="C889" s="218"/>
      <c r="D889" s="233"/>
      <c r="E889" s="218"/>
      <c r="F889" s="218"/>
      <c r="G889" s="218"/>
      <c r="H889" s="218"/>
      <c r="I889" s="218"/>
      <c r="J889" s="218"/>
      <c r="K889" s="218"/>
      <c r="L889" s="218"/>
      <c r="M889" s="218"/>
      <c r="N889" s="218"/>
      <c r="O889" s="218"/>
      <c r="P889" s="218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</row>
    <row r="890">
      <c r="A890" s="172"/>
      <c r="B890" s="172"/>
      <c r="C890" s="218"/>
      <c r="D890" s="233"/>
      <c r="E890" s="218"/>
      <c r="F890" s="218"/>
      <c r="G890" s="218"/>
      <c r="H890" s="218"/>
      <c r="I890" s="218"/>
      <c r="J890" s="218"/>
      <c r="K890" s="218"/>
      <c r="L890" s="218"/>
      <c r="M890" s="218"/>
      <c r="N890" s="218"/>
      <c r="O890" s="218"/>
      <c r="P890" s="218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</row>
    <row r="891">
      <c r="A891" s="172"/>
      <c r="B891" s="172"/>
      <c r="C891" s="218"/>
      <c r="D891" s="233"/>
      <c r="E891" s="218"/>
      <c r="F891" s="218"/>
      <c r="G891" s="218"/>
      <c r="H891" s="218"/>
      <c r="I891" s="218"/>
      <c r="J891" s="218"/>
      <c r="K891" s="218"/>
      <c r="L891" s="218"/>
      <c r="M891" s="218"/>
      <c r="N891" s="218"/>
      <c r="O891" s="218"/>
      <c r="P891" s="218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</row>
    <row r="892">
      <c r="A892" s="172"/>
      <c r="B892" s="172"/>
      <c r="C892" s="218"/>
      <c r="D892" s="233"/>
      <c r="E892" s="218"/>
      <c r="F892" s="218"/>
      <c r="G892" s="218"/>
      <c r="H892" s="218"/>
      <c r="I892" s="218"/>
      <c r="J892" s="218"/>
      <c r="K892" s="218"/>
      <c r="L892" s="218"/>
      <c r="M892" s="218"/>
      <c r="N892" s="218"/>
      <c r="O892" s="218"/>
      <c r="P892" s="218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</row>
    <row r="893">
      <c r="A893" s="172"/>
      <c r="B893" s="172"/>
      <c r="C893" s="218"/>
      <c r="D893" s="233"/>
      <c r="E893" s="218"/>
      <c r="F893" s="218"/>
      <c r="G893" s="218"/>
      <c r="H893" s="218"/>
      <c r="I893" s="218"/>
      <c r="J893" s="218"/>
      <c r="K893" s="218"/>
      <c r="L893" s="218"/>
      <c r="M893" s="218"/>
      <c r="N893" s="218"/>
      <c r="O893" s="218"/>
      <c r="P893" s="218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</row>
    <row r="894">
      <c r="A894" s="172"/>
      <c r="B894" s="172"/>
      <c r="C894" s="218"/>
      <c r="D894" s="233"/>
      <c r="E894" s="218"/>
      <c r="F894" s="218"/>
      <c r="G894" s="218"/>
      <c r="H894" s="218"/>
      <c r="I894" s="218"/>
      <c r="J894" s="218"/>
      <c r="K894" s="218"/>
      <c r="L894" s="218"/>
      <c r="M894" s="218"/>
      <c r="N894" s="218"/>
      <c r="O894" s="218"/>
      <c r="P894" s="218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</row>
    <row r="895">
      <c r="A895" s="172"/>
      <c r="B895" s="172"/>
      <c r="C895" s="218"/>
      <c r="D895" s="233"/>
      <c r="E895" s="218"/>
      <c r="F895" s="218"/>
      <c r="G895" s="218"/>
      <c r="H895" s="218"/>
      <c r="I895" s="218"/>
      <c r="J895" s="218"/>
      <c r="K895" s="218"/>
      <c r="L895" s="218"/>
      <c r="M895" s="218"/>
      <c r="N895" s="218"/>
      <c r="O895" s="218"/>
      <c r="P895" s="218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</row>
    <row r="896">
      <c r="A896" s="172"/>
      <c r="B896" s="172"/>
      <c r="C896" s="218"/>
      <c r="D896" s="233"/>
      <c r="E896" s="218"/>
      <c r="F896" s="218"/>
      <c r="G896" s="218"/>
      <c r="H896" s="218"/>
      <c r="I896" s="218"/>
      <c r="J896" s="218"/>
      <c r="K896" s="218"/>
      <c r="L896" s="218"/>
      <c r="M896" s="218"/>
      <c r="N896" s="218"/>
      <c r="O896" s="218"/>
      <c r="P896" s="218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</row>
    <row r="897">
      <c r="A897" s="172"/>
      <c r="B897" s="172"/>
      <c r="C897" s="218"/>
      <c r="D897" s="233"/>
      <c r="E897" s="218"/>
      <c r="F897" s="218"/>
      <c r="G897" s="218"/>
      <c r="H897" s="218"/>
      <c r="I897" s="218"/>
      <c r="J897" s="218"/>
      <c r="K897" s="218"/>
      <c r="L897" s="218"/>
      <c r="M897" s="218"/>
      <c r="N897" s="218"/>
      <c r="O897" s="218"/>
      <c r="P897" s="218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</row>
    <row r="898">
      <c r="A898" s="172"/>
      <c r="B898" s="172"/>
      <c r="C898" s="218"/>
      <c r="D898" s="233"/>
      <c r="E898" s="218"/>
      <c r="F898" s="218"/>
      <c r="G898" s="218"/>
      <c r="H898" s="218"/>
      <c r="I898" s="218"/>
      <c r="J898" s="218"/>
      <c r="K898" s="218"/>
      <c r="L898" s="218"/>
      <c r="M898" s="218"/>
      <c r="N898" s="218"/>
      <c r="O898" s="218"/>
      <c r="P898" s="218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</row>
    <row r="899">
      <c r="A899" s="172"/>
      <c r="B899" s="172"/>
      <c r="C899" s="218"/>
      <c r="D899" s="233"/>
      <c r="E899" s="218"/>
      <c r="F899" s="218"/>
      <c r="G899" s="218"/>
      <c r="H899" s="218"/>
      <c r="I899" s="218"/>
      <c r="J899" s="218"/>
      <c r="K899" s="218"/>
      <c r="L899" s="218"/>
      <c r="M899" s="218"/>
      <c r="N899" s="218"/>
      <c r="O899" s="218"/>
      <c r="P899" s="218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</row>
    <row r="900">
      <c r="A900" s="172"/>
      <c r="B900" s="172"/>
      <c r="C900" s="218"/>
      <c r="D900" s="233"/>
      <c r="E900" s="218"/>
      <c r="F900" s="218"/>
      <c r="G900" s="218"/>
      <c r="H900" s="218"/>
      <c r="I900" s="218"/>
      <c r="J900" s="218"/>
      <c r="K900" s="218"/>
      <c r="L900" s="218"/>
      <c r="M900" s="218"/>
      <c r="N900" s="218"/>
      <c r="O900" s="218"/>
      <c r="P900" s="218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</row>
    <row r="901">
      <c r="A901" s="172"/>
      <c r="B901" s="172"/>
      <c r="C901" s="218"/>
      <c r="D901" s="233"/>
      <c r="E901" s="218"/>
      <c r="F901" s="218"/>
      <c r="G901" s="218"/>
      <c r="H901" s="218"/>
      <c r="I901" s="218"/>
      <c r="J901" s="218"/>
      <c r="K901" s="218"/>
      <c r="L901" s="218"/>
      <c r="M901" s="218"/>
      <c r="N901" s="218"/>
      <c r="O901" s="218"/>
      <c r="P901" s="218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</row>
    <row r="902">
      <c r="A902" s="172"/>
      <c r="B902" s="172"/>
      <c r="C902" s="218"/>
      <c r="D902" s="233"/>
      <c r="E902" s="218"/>
      <c r="F902" s="218"/>
      <c r="G902" s="218"/>
      <c r="H902" s="218"/>
      <c r="I902" s="218"/>
      <c r="J902" s="218"/>
      <c r="K902" s="218"/>
      <c r="L902" s="218"/>
      <c r="M902" s="218"/>
      <c r="N902" s="218"/>
      <c r="O902" s="218"/>
      <c r="P902" s="218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</row>
    <row r="903">
      <c r="A903" s="172"/>
      <c r="B903" s="172"/>
      <c r="C903" s="218"/>
      <c r="D903" s="233"/>
      <c r="E903" s="218"/>
      <c r="F903" s="218"/>
      <c r="G903" s="218"/>
      <c r="H903" s="218"/>
      <c r="I903" s="218"/>
      <c r="J903" s="218"/>
      <c r="K903" s="218"/>
      <c r="L903" s="218"/>
      <c r="M903" s="218"/>
      <c r="N903" s="218"/>
      <c r="O903" s="218"/>
      <c r="P903" s="218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</row>
    <row r="904">
      <c r="A904" s="172"/>
      <c r="B904" s="172"/>
      <c r="C904" s="218"/>
      <c r="D904" s="233"/>
      <c r="E904" s="218"/>
      <c r="F904" s="218"/>
      <c r="G904" s="218"/>
      <c r="H904" s="218"/>
      <c r="I904" s="218"/>
      <c r="J904" s="218"/>
      <c r="K904" s="218"/>
      <c r="L904" s="218"/>
      <c r="M904" s="218"/>
      <c r="N904" s="218"/>
      <c r="O904" s="218"/>
      <c r="P904" s="218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</row>
    <row r="905">
      <c r="A905" s="172"/>
      <c r="B905" s="172"/>
      <c r="C905" s="218"/>
      <c r="D905" s="233"/>
      <c r="E905" s="218"/>
      <c r="F905" s="218"/>
      <c r="G905" s="218"/>
      <c r="H905" s="218"/>
      <c r="I905" s="218"/>
      <c r="J905" s="218"/>
      <c r="K905" s="218"/>
      <c r="L905" s="218"/>
      <c r="M905" s="218"/>
      <c r="N905" s="218"/>
      <c r="O905" s="218"/>
      <c r="P905" s="218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</row>
    <row r="906">
      <c r="A906" s="172"/>
      <c r="B906" s="172"/>
      <c r="C906" s="218"/>
      <c r="D906" s="233"/>
      <c r="E906" s="218"/>
      <c r="F906" s="218"/>
      <c r="G906" s="218"/>
      <c r="H906" s="218"/>
      <c r="I906" s="218"/>
      <c r="J906" s="218"/>
      <c r="K906" s="218"/>
      <c r="L906" s="218"/>
      <c r="M906" s="218"/>
      <c r="N906" s="218"/>
      <c r="O906" s="218"/>
      <c r="P906" s="218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</row>
    <row r="907">
      <c r="A907" s="172"/>
      <c r="B907" s="172"/>
      <c r="C907" s="218"/>
      <c r="D907" s="233"/>
      <c r="E907" s="218"/>
      <c r="F907" s="218"/>
      <c r="G907" s="218"/>
      <c r="H907" s="218"/>
      <c r="I907" s="218"/>
      <c r="J907" s="218"/>
      <c r="K907" s="218"/>
      <c r="L907" s="218"/>
      <c r="M907" s="218"/>
      <c r="N907" s="218"/>
      <c r="O907" s="218"/>
      <c r="P907" s="218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</row>
    <row r="908">
      <c r="A908" s="172"/>
      <c r="B908" s="172"/>
      <c r="C908" s="218"/>
      <c r="D908" s="233"/>
      <c r="E908" s="218"/>
      <c r="F908" s="218"/>
      <c r="G908" s="218"/>
      <c r="H908" s="218"/>
      <c r="I908" s="218"/>
      <c r="J908" s="218"/>
      <c r="K908" s="218"/>
      <c r="L908" s="218"/>
      <c r="M908" s="218"/>
      <c r="N908" s="218"/>
      <c r="O908" s="218"/>
      <c r="P908" s="218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</row>
    <row r="909">
      <c r="A909" s="172"/>
      <c r="B909" s="172"/>
      <c r="C909" s="218"/>
      <c r="D909" s="233"/>
      <c r="E909" s="218"/>
      <c r="F909" s="218"/>
      <c r="G909" s="218"/>
      <c r="H909" s="218"/>
      <c r="I909" s="218"/>
      <c r="J909" s="218"/>
      <c r="K909" s="218"/>
      <c r="L909" s="218"/>
      <c r="M909" s="218"/>
      <c r="N909" s="218"/>
      <c r="O909" s="218"/>
      <c r="P909" s="218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</row>
    <row r="910">
      <c r="A910" s="172"/>
      <c r="B910" s="172"/>
      <c r="C910" s="218"/>
      <c r="D910" s="233"/>
      <c r="E910" s="218"/>
      <c r="F910" s="218"/>
      <c r="G910" s="218"/>
      <c r="H910" s="218"/>
      <c r="I910" s="218"/>
      <c r="J910" s="218"/>
      <c r="K910" s="218"/>
      <c r="L910" s="218"/>
      <c r="M910" s="218"/>
      <c r="N910" s="218"/>
      <c r="O910" s="218"/>
      <c r="P910" s="218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</row>
    <row r="911">
      <c r="A911" s="172"/>
      <c r="B911" s="172"/>
      <c r="C911" s="218"/>
      <c r="D911" s="233"/>
      <c r="E911" s="218"/>
      <c r="F911" s="218"/>
      <c r="G911" s="218"/>
      <c r="H911" s="218"/>
      <c r="I911" s="218"/>
      <c r="J911" s="218"/>
      <c r="K911" s="218"/>
      <c r="L911" s="218"/>
      <c r="M911" s="218"/>
      <c r="N911" s="218"/>
      <c r="O911" s="218"/>
      <c r="P911" s="218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</row>
    <row r="912">
      <c r="A912" s="172"/>
      <c r="B912" s="172"/>
      <c r="C912" s="218"/>
      <c r="D912" s="233"/>
      <c r="E912" s="218"/>
      <c r="F912" s="218"/>
      <c r="G912" s="218"/>
      <c r="H912" s="218"/>
      <c r="I912" s="218"/>
      <c r="J912" s="218"/>
      <c r="K912" s="218"/>
      <c r="L912" s="218"/>
      <c r="M912" s="218"/>
      <c r="N912" s="218"/>
      <c r="O912" s="218"/>
      <c r="P912" s="218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</row>
    <row r="913">
      <c r="A913" s="172"/>
      <c r="B913" s="172"/>
      <c r="C913" s="218"/>
      <c r="D913" s="233"/>
      <c r="E913" s="218"/>
      <c r="F913" s="218"/>
      <c r="G913" s="218"/>
      <c r="H913" s="218"/>
      <c r="I913" s="218"/>
      <c r="J913" s="218"/>
      <c r="K913" s="218"/>
      <c r="L913" s="218"/>
      <c r="M913" s="218"/>
      <c r="N913" s="218"/>
      <c r="O913" s="218"/>
      <c r="P913" s="218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</row>
    <row r="914">
      <c r="A914" s="172"/>
      <c r="B914" s="172"/>
      <c r="C914" s="218"/>
      <c r="D914" s="233"/>
      <c r="E914" s="218"/>
      <c r="F914" s="218"/>
      <c r="G914" s="218"/>
      <c r="H914" s="218"/>
      <c r="I914" s="218"/>
      <c r="J914" s="218"/>
      <c r="K914" s="218"/>
      <c r="L914" s="218"/>
      <c r="M914" s="218"/>
      <c r="N914" s="218"/>
      <c r="O914" s="218"/>
      <c r="P914" s="218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</row>
    <row r="915">
      <c r="A915" s="172"/>
      <c r="B915" s="172"/>
      <c r="C915" s="218"/>
      <c r="D915" s="233"/>
      <c r="E915" s="218"/>
      <c r="F915" s="218"/>
      <c r="G915" s="218"/>
      <c r="H915" s="218"/>
      <c r="I915" s="218"/>
      <c r="J915" s="218"/>
      <c r="K915" s="218"/>
      <c r="L915" s="218"/>
      <c r="M915" s="218"/>
      <c r="N915" s="218"/>
      <c r="O915" s="218"/>
      <c r="P915" s="218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</row>
    <row r="916">
      <c r="A916" s="172"/>
      <c r="B916" s="172"/>
      <c r="C916" s="218"/>
      <c r="D916" s="233"/>
      <c r="E916" s="218"/>
      <c r="F916" s="218"/>
      <c r="G916" s="218"/>
      <c r="H916" s="218"/>
      <c r="I916" s="218"/>
      <c r="J916" s="218"/>
      <c r="K916" s="218"/>
      <c r="L916" s="218"/>
      <c r="M916" s="218"/>
      <c r="N916" s="218"/>
      <c r="O916" s="218"/>
      <c r="P916" s="218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</row>
    <row r="917">
      <c r="A917" s="172"/>
      <c r="B917" s="172"/>
      <c r="C917" s="218"/>
      <c r="D917" s="233"/>
      <c r="E917" s="218"/>
      <c r="F917" s="218"/>
      <c r="G917" s="218"/>
      <c r="H917" s="218"/>
      <c r="I917" s="218"/>
      <c r="J917" s="218"/>
      <c r="K917" s="218"/>
      <c r="L917" s="218"/>
      <c r="M917" s="218"/>
      <c r="N917" s="218"/>
      <c r="O917" s="218"/>
      <c r="P917" s="218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</row>
    <row r="918">
      <c r="A918" s="172"/>
      <c r="B918" s="172"/>
      <c r="C918" s="218"/>
      <c r="D918" s="233"/>
      <c r="E918" s="218"/>
      <c r="F918" s="218"/>
      <c r="G918" s="218"/>
      <c r="H918" s="218"/>
      <c r="I918" s="218"/>
      <c r="J918" s="218"/>
      <c r="K918" s="218"/>
      <c r="L918" s="218"/>
      <c r="M918" s="218"/>
      <c r="N918" s="218"/>
      <c r="O918" s="218"/>
      <c r="P918" s="218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</row>
    <row r="919">
      <c r="A919" s="172"/>
      <c r="B919" s="172"/>
      <c r="C919" s="218"/>
      <c r="D919" s="233"/>
      <c r="E919" s="218"/>
      <c r="F919" s="218"/>
      <c r="G919" s="218"/>
      <c r="H919" s="218"/>
      <c r="I919" s="218"/>
      <c r="J919" s="218"/>
      <c r="K919" s="218"/>
      <c r="L919" s="218"/>
      <c r="M919" s="218"/>
      <c r="N919" s="218"/>
      <c r="O919" s="218"/>
      <c r="P919" s="218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</row>
    <row r="920">
      <c r="A920" s="172"/>
      <c r="B920" s="172"/>
      <c r="C920" s="218"/>
      <c r="D920" s="233"/>
      <c r="E920" s="218"/>
      <c r="F920" s="218"/>
      <c r="G920" s="218"/>
      <c r="H920" s="218"/>
      <c r="I920" s="218"/>
      <c r="J920" s="218"/>
      <c r="K920" s="218"/>
      <c r="L920" s="218"/>
      <c r="M920" s="218"/>
      <c r="N920" s="218"/>
      <c r="O920" s="218"/>
      <c r="P920" s="218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</row>
    <row r="921">
      <c r="A921" s="172"/>
      <c r="B921" s="172"/>
      <c r="C921" s="218"/>
      <c r="D921" s="233"/>
      <c r="E921" s="218"/>
      <c r="F921" s="218"/>
      <c r="G921" s="218"/>
      <c r="H921" s="218"/>
      <c r="I921" s="218"/>
      <c r="J921" s="218"/>
      <c r="K921" s="218"/>
      <c r="L921" s="218"/>
      <c r="M921" s="218"/>
      <c r="N921" s="218"/>
      <c r="O921" s="218"/>
      <c r="P921" s="218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</row>
    <row r="922">
      <c r="A922" s="172"/>
      <c r="B922" s="172"/>
      <c r="C922" s="218"/>
      <c r="D922" s="233"/>
      <c r="E922" s="218"/>
      <c r="F922" s="218"/>
      <c r="G922" s="218"/>
      <c r="H922" s="218"/>
      <c r="I922" s="218"/>
      <c r="J922" s="218"/>
      <c r="K922" s="218"/>
      <c r="L922" s="218"/>
      <c r="M922" s="218"/>
      <c r="N922" s="218"/>
      <c r="O922" s="218"/>
      <c r="P922" s="218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</row>
    <row r="923">
      <c r="A923" s="172"/>
      <c r="B923" s="172"/>
      <c r="C923" s="218"/>
      <c r="D923" s="233"/>
      <c r="E923" s="218"/>
      <c r="F923" s="218"/>
      <c r="G923" s="218"/>
      <c r="H923" s="218"/>
      <c r="I923" s="218"/>
      <c r="J923" s="218"/>
      <c r="K923" s="218"/>
      <c r="L923" s="218"/>
      <c r="M923" s="218"/>
      <c r="N923" s="218"/>
      <c r="O923" s="218"/>
      <c r="P923" s="218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</row>
    <row r="924">
      <c r="A924" s="172"/>
      <c r="B924" s="172"/>
      <c r="C924" s="218"/>
      <c r="D924" s="233"/>
      <c r="E924" s="218"/>
      <c r="F924" s="218"/>
      <c r="G924" s="218"/>
      <c r="H924" s="218"/>
      <c r="I924" s="218"/>
      <c r="J924" s="218"/>
      <c r="K924" s="218"/>
      <c r="L924" s="218"/>
      <c r="M924" s="218"/>
      <c r="N924" s="218"/>
      <c r="O924" s="218"/>
      <c r="P924" s="218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</row>
    <row r="925">
      <c r="A925" s="172"/>
      <c r="B925" s="172"/>
      <c r="C925" s="218"/>
      <c r="D925" s="233"/>
      <c r="E925" s="218"/>
      <c r="F925" s="218"/>
      <c r="G925" s="218"/>
      <c r="H925" s="218"/>
      <c r="I925" s="218"/>
      <c r="J925" s="218"/>
      <c r="K925" s="218"/>
      <c r="L925" s="218"/>
      <c r="M925" s="218"/>
      <c r="N925" s="218"/>
      <c r="O925" s="218"/>
      <c r="P925" s="218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</row>
    <row r="926">
      <c r="A926" s="172"/>
      <c r="B926" s="172"/>
      <c r="C926" s="218"/>
      <c r="D926" s="233"/>
      <c r="E926" s="218"/>
      <c r="F926" s="218"/>
      <c r="G926" s="218"/>
      <c r="H926" s="218"/>
      <c r="I926" s="218"/>
      <c r="J926" s="218"/>
      <c r="K926" s="218"/>
      <c r="L926" s="218"/>
      <c r="M926" s="218"/>
      <c r="N926" s="218"/>
      <c r="O926" s="218"/>
      <c r="P926" s="218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</row>
    <row r="927">
      <c r="A927" s="172"/>
      <c r="B927" s="172"/>
      <c r="C927" s="218"/>
      <c r="D927" s="233"/>
      <c r="E927" s="218"/>
      <c r="F927" s="218"/>
      <c r="G927" s="218"/>
      <c r="H927" s="218"/>
      <c r="I927" s="218"/>
      <c r="J927" s="218"/>
      <c r="K927" s="218"/>
      <c r="L927" s="218"/>
      <c r="M927" s="218"/>
      <c r="N927" s="218"/>
      <c r="O927" s="218"/>
      <c r="P927" s="218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</row>
    <row r="928">
      <c r="A928" s="172"/>
      <c r="B928" s="172"/>
      <c r="C928" s="218"/>
      <c r="D928" s="233"/>
      <c r="E928" s="218"/>
      <c r="F928" s="218"/>
      <c r="G928" s="218"/>
      <c r="H928" s="218"/>
      <c r="I928" s="218"/>
      <c r="J928" s="218"/>
      <c r="K928" s="218"/>
      <c r="L928" s="218"/>
      <c r="M928" s="218"/>
      <c r="N928" s="218"/>
      <c r="O928" s="218"/>
      <c r="P928" s="218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</row>
    <row r="929">
      <c r="A929" s="172"/>
      <c r="B929" s="172"/>
      <c r="C929" s="218"/>
      <c r="D929" s="233"/>
      <c r="E929" s="218"/>
      <c r="F929" s="218"/>
      <c r="G929" s="218"/>
      <c r="H929" s="218"/>
      <c r="I929" s="218"/>
      <c r="J929" s="218"/>
      <c r="K929" s="218"/>
      <c r="L929" s="218"/>
      <c r="M929" s="218"/>
      <c r="N929" s="218"/>
      <c r="O929" s="218"/>
      <c r="P929" s="218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</row>
    <row r="930">
      <c r="A930" s="172"/>
      <c r="B930" s="172"/>
      <c r="C930" s="218"/>
      <c r="D930" s="233"/>
      <c r="E930" s="218"/>
      <c r="F930" s="218"/>
      <c r="G930" s="218"/>
      <c r="H930" s="218"/>
      <c r="I930" s="218"/>
      <c r="J930" s="218"/>
      <c r="K930" s="218"/>
      <c r="L930" s="218"/>
      <c r="M930" s="218"/>
      <c r="N930" s="218"/>
      <c r="O930" s="218"/>
      <c r="P930" s="218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</row>
    <row r="931">
      <c r="A931" s="172"/>
      <c r="B931" s="172"/>
      <c r="C931" s="218"/>
      <c r="D931" s="233"/>
      <c r="E931" s="218"/>
      <c r="F931" s="218"/>
      <c r="G931" s="218"/>
      <c r="H931" s="218"/>
      <c r="I931" s="218"/>
      <c r="J931" s="218"/>
      <c r="K931" s="218"/>
      <c r="L931" s="218"/>
      <c r="M931" s="218"/>
      <c r="N931" s="218"/>
      <c r="O931" s="218"/>
      <c r="P931" s="218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</row>
    <row r="932">
      <c r="A932" s="172"/>
      <c r="B932" s="172"/>
      <c r="C932" s="218"/>
      <c r="D932" s="233"/>
      <c r="E932" s="218"/>
      <c r="F932" s="218"/>
      <c r="G932" s="218"/>
      <c r="H932" s="218"/>
      <c r="I932" s="218"/>
      <c r="J932" s="218"/>
      <c r="K932" s="218"/>
      <c r="L932" s="218"/>
      <c r="M932" s="218"/>
      <c r="N932" s="218"/>
      <c r="O932" s="218"/>
      <c r="P932" s="218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</row>
    <row r="933">
      <c r="A933" s="172"/>
      <c r="B933" s="172"/>
      <c r="C933" s="218"/>
      <c r="D933" s="233"/>
      <c r="E933" s="218"/>
      <c r="F933" s="218"/>
      <c r="G933" s="218"/>
      <c r="H933" s="218"/>
      <c r="I933" s="218"/>
      <c r="J933" s="218"/>
      <c r="K933" s="218"/>
      <c r="L933" s="218"/>
      <c r="M933" s="218"/>
      <c r="N933" s="218"/>
      <c r="O933" s="218"/>
      <c r="P933" s="218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</row>
    <row r="934">
      <c r="A934" s="172"/>
      <c r="B934" s="172"/>
      <c r="C934" s="218"/>
      <c r="D934" s="233"/>
      <c r="E934" s="218"/>
      <c r="F934" s="218"/>
      <c r="G934" s="218"/>
      <c r="H934" s="218"/>
      <c r="I934" s="218"/>
      <c r="J934" s="218"/>
      <c r="K934" s="218"/>
      <c r="L934" s="218"/>
      <c r="M934" s="218"/>
      <c r="N934" s="218"/>
      <c r="O934" s="218"/>
      <c r="P934" s="218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</row>
    <row r="935">
      <c r="A935" s="172"/>
      <c r="B935" s="172"/>
      <c r="C935" s="218"/>
      <c r="D935" s="233"/>
      <c r="E935" s="218"/>
      <c r="F935" s="218"/>
      <c r="G935" s="218"/>
      <c r="H935" s="218"/>
      <c r="I935" s="218"/>
      <c r="J935" s="218"/>
      <c r="K935" s="218"/>
      <c r="L935" s="218"/>
      <c r="M935" s="218"/>
      <c r="N935" s="218"/>
      <c r="O935" s="218"/>
      <c r="P935" s="218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</row>
    <row r="936">
      <c r="A936" s="172"/>
      <c r="B936" s="172"/>
      <c r="C936" s="218"/>
      <c r="D936" s="233"/>
      <c r="E936" s="218"/>
      <c r="F936" s="218"/>
      <c r="G936" s="218"/>
      <c r="H936" s="218"/>
      <c r="I936" s="218"/>
      <c r="J936" s="218"/>
      <c r="K936" s="218"/>
      <c r="L936" s="218"/>
      <c r="M936" s="218"/>
      <c r="N936" s="218"/>
      <c r="O936" s="218"/>
      <c r="P936" s="218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</row>
    <row r="937">
      <c r="A937" s="172"/>
      <c r="B937" s="172"/>
      <c r="C937" s="218"/>
      <c r="D937" s="233"/>
      <c r="E937" s="218"/>
      <c r="F937" s="218"/>
      <c r="G937" s="218"/>
      <c r="H937" s="218"/>
      <c r="I937" s="218"/>
      <c r="J937" s="218"/>
      <c r="K937" s="218"/>
      <c r="L937" s="218"/>
      <c r="M937" s="218"/>
      <c r="N937" s="218"/>
      <c r="O937" s="218"/>
      <c r="P937" s="218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</row>
    <row r="938">
      <c r="A938" s="172"/>
      <c r="B938" s="172"/>
      <c r="C938" s="218"/>
      <c r="D938" s="233"/>
      <c r="E938" s="218"/>
      <c r="F938" s="218"/>
      <c r="G938" s="218"/>
      <c r="H938" s="218"/>
      <c r="I938" s="218"/>
      <c r="J938" s="218"/>
      <c r="K938" s="218"/>
      <c r="L938" s="218"/>
      <c r="M938" s="218"/>
      <c r="N938" s="218"/>
      <c r="O938" s="218"/>
      <c r="P938" s="218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</row>
    <row r="939">
      <c r="A939" s="172"/>
      <c r="B939" s="172"/>
      <c r="C939" s="218"/>
      <c r="D939" s="233"/>
      <c r="E939" s="218"/>
      <c r="F939" s="218"/>
      <c r="G939" s="218"/>
      <c r="H939" s="218"/>
      <c r="I939" s="218"/>
      <c r="J939" s="218"/>
      <c r="K939" s="218"/>
      <c r="L939" s="218"/>
      <c r="M939" s="218"/>
      <c r="N939" s="218"/>
      <c r="O939" s="218"/>
      <c r="P939" s="218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</row>
    <row r="940">
      <c r="A940" s="172"/>
      <c r="B940" s="172"/>
      <c r="C940" s="218"/>
      <c r="D940" s="233"/>
      <c r="E940" s="218"/>
      <c r="F940" s="218"/>
      <c r="G940" s="218"/>
      <c r="H940" s="218"/>
      <c r="I940" s="218"/>
      <c r="J940" s="218"/>
      <c r="K940" s="218"/>
      <c r="L940" s="218"/>
      <c r="M940" s="218"/>
      <c r="N940" s="218"/>
      <c r="O940" s="218"/>
      <c r="P940" s="218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</row>
    <row r="941">
      <c r="A941" s="172"/>
      <c r="B941" s="172"/>
      <c r="C941" s="218"/>
      <c r="D941" s="233"/>
      <c r="E941" s="218"/>
      <c r="F941" s="218"/>
      <c r="G941" s="218"/>
      <c r="H941" s="218"/>
      <c r="I941" s="218"/>
      <c r="J941" s="218"/>
      <c r="K941" s="218"/>
      <c r="L941" s="218"/>
      <c r="M941" s="218"/>
      <c r="N941" s="218"/>
      <c r="O941" s="218"/>
      <c r="P941" s="218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</row>
    <row r="942">
      <c r="A942" s="172"/>
      <c r="B942" s="172"/>
      <c r="C942" s="218"/>
      <c r="D942" s="233"/>
      <c r="E942" s="218"/>
      <c r="F942" s="218"/>
      <c r="G942" s="218"/>
      <c r="H942" s="218"/>
      <c r="I942" s="218"/>
      <c r="J942" s="218"/>
      <c r="K942" s="218"/>
      <c r="L942" s="218"/>
      <c r="M942" s="218"/>
      <c r="N942" s="218"/>
      <c r="O942" s="218"/>
      <c r="P942" s="218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</row>
    <row r="943">
      <c r="A943" s="172"/>
      <c r="B943" s="172"/>
      <c r="C943" s="218"/>
      <c r="D943" s="233"/>
      <c r="E943" s="218"/>
      <c r="F943" s="218"/>
      <c r="G943" s="218"/>
      <c r="H943" s="218"/>
      <c r="I943" s="218"/>
      <c r="J943" s="218"/>
      <c r="K943" s="218"/>
      <c r="L943" s="218"/>
      <c r="M943" s="218"/>
      <c r="N943" s="218"/>
      <c r="O943" s="218"/>
      <c r="P943" s="218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</row>
    <row r="944">
      <c r="A944" s="172"/>
      <c r="B944" s="172"/>
      <c r="C944" s="218"/>
      <c r="D944" s="233"/>
      <c r="E944" s="218"/>
      <c r="F944" s="218"/>
      <c r="G944" s="218"/>
      <c r="H944" s="218"/>
      <c r="I944" s="218"/>
      <c r="J944" s="218"/>
      <c r="K944" s="218"/>
      <c r="L944" s="218"/>
      <c r="M944" s="218"/>
      <c r="N944" s="218"/>
      <c r="O944" s="218"/>
      <c r="P944" s="218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</row>
    <row r="945">
      <c r="A945" s="172"/>
      <c r="B945" s="172"/>
      <c r="C945" s="218"/>
      <c r="D945" s="233"/>
      <c r="E945" s="218"/>
      <c r="F945" s="218"/>
      <c r="G945" s="218"/>
      <c r="H945" s="218"/>
      <c r="I945" s="218"/>
      <c r="J945" s="218"/>
      <c r="K945" s="218"/>
      <c r="L945" s="218"/>
      <c r="M945" s="218"/>
      <c r="N945" s="218"/>
      <c r="O945" s="218"/>
      <c r="P945" s="218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</row>
    <row r="946">
      <c r="A946" s="172"/>
      <c r="B946" s="172"/>
      <c r="C946" s="218"/>
      <c r="D946" s="233"/>
      <c r="E946" s="218"/>
      <c r="F946" s="218"/>
      <c r="G946" s="218"/>
      <c r="H946" s="218"/>
      <c r="I946" s="218"/>
      <c r="J946" s="218"/>
      <c r="K946" s="218"/>
      <c r="L946" s="218"/>
      <c r="M946" s="218"/>
      <c r="N946" s="218"/>
      <c r="O946" s="218"/>
      <c r="P946" s="218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</row>
    <row r="947">
      <c r="A947" s="172"/>
      <c r="B947" s="172"/>
      <c r="C947" s="218"/>
      <c r="D947" s="233"/>
      <c r="E947" s="218"/>
      <c r="F947" s="218"/>
      <c r="G947" s="218"/>
      <c r="H947" s="218"/>
      <c r="I947" s="218"/>
      <c r="J947" s="218"/>
      <c r="K947" s="218"/>
      <c r="L947" s="218"/>
      <c r="M947" s="218"/>
      <c r="N947" s="218"/>
      <c r="O947" s="218"/>
      <c r="P947" s="218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</row>
    <row r="948">
      <c r="A948" s="172"/>
      <c r="B948" s="172"/>
      <c r="C948" s="218"/>
      <c r="D948" s="233"/>
      <c r="E948" s="218"/>
      <c r="F948" s="218"/>
      <c r="G948" s="218"/>
      <c r="H948" s="218"/>
      <c r="I948" s="218"/>
      <c r="J948" s="218"/>
      <c r="K948" s="218"/>
      <c r="L948" s="218"/>
      <c r="M948" s="218"/>
      <c r="N948" s="218"/>
      <c r="O948" s="218"/>
      <c r="P948" s="218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</row>
    <row r="949">
      <c r="A949" s="172"/>
      <c r="B949" s="172"/>
      <c r="C949" s="218"/>
      <c r="D949" s="233"/>
      <c r="E949" s="218"/>
      <c r="F949" s="218"/>
      <c r="G949" s="218"/>
      <c r="H949" s="218"/>
      <c r="I949" s="218"/>
      <c r="J949" s="218"/>
      <c r="K949" s="218"/>
      <c r="L949" s="218"/>
      <c r="M949" s="218"/>
      <c r="N949" s="218"/>
      <c r="O949" s="218"/>
      <c r="P949" s="218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</row>
    <row r="950">
      <c r="A950" s="172"/>
      <c r="B950" s="172"/>
      <c r="C950" s="218"/>
      <c r="D950" s="233"/>
      <c r="E950" s="218"/>
      <c r="F950" s="218"/>
      <c r="G950" s="218"/>
      <c r="H950" s="218"/>
      <c r="I950" s="218"/>
      <c r="J950" s="218"/>
      <c r="K950" s="218"/>
      <c r="L950" s="218"/>
      <c r="M950" s="218"/>
      <c r="N950" s="218"/>
      <c r="O950" s="218"/>
      <c r="P950" s="218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</row>
    <row r="951">
      <c r="A951" s="172"/>
      <c r="B951" s="172"/>
      <c r="C951" s="218"/>
      <c r="D951" s="233"/>
      <c r="E951" s="218"/>
      <c r="F951" s="218"/>
      <c r="G951" s="218"/>
      <c r="H951" s="218"/>
      <c r="I951" s="218"/>
      <c r="J951" s="218"/>
      <c r="K951" s="218"/>
      <c r="L951" s="218"/>
      <c r="M951" s="218"/>
      <c r="N951" s="218"/>
      <c r="O951" s="218"/>
      <c r="P951" s="218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</row>
    <row r="952">
      <c r="A952" s="172"/>
      <c r="B952" s="172"/>
      <c r="C952" s="218"/>
      <c r="D952" s="233"/>
      <c r="E952" s="218"/>
      <c r="F952" s="218"/>
      <c r="G952" s="218"/>
      <c r="H952" s="218"/>
      <c r="I952" s="218"/>
      <c r="J952" s="218"/>
      <c r="K952" s="218"/>
      <c r="L952" s="218"/>
      <c r="M952" s="218"/>
      <c r="N952" s="218"/>
      <c r="O952" s="218"/>
      <c r="P952" s="218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</row>
    <row r="953">
      <c r="A953" s="172"/>
      <c r="B953" s="172"/>
      <c r="C953" s="218"/>
      <c r="D953" s="233"/>
      <c r="E953" s="218"/>
      <c r="F953" s="218"/>
      <c r="G953" s="218"/>
      <c r="H953" s="218"/>
      <c r="I953" s="218"/>
      <c r="J953" s="218"/>
      <c r="K953" s="218"/>
      <c r="L953" s="218"/>
      <c r="M953" s="218"/>
      <c r="N953" s="218"/>
      <c r="O953" s="218"/>
      <c r="P953" s="218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</row>
    <row r="954">
      <c r="A954" s="172"/>
      <c r="B954" s="172"/>
      <c r="C954" s="218"/>
      <c r="D954" s="233"/>
      <c r="E954" s="218"/>
      <c r="F954" s="218"/>
      <c r="G954" s="218"/>
      <c r="H954" s="218"/>
      <c r="I954" s="218"/>
      <c r="J954" s="218"/>
      <c r="K954" s="218"/>
      <c r="L954" s="218"/>
      <c r="M954" s="218"/>
      <c r="N954" s="218"/>
      <c r="O954" s="218"/>
      <c r="P954" s="218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</row>
    <row r="955">
      <c r="A955" s="172"/>
      <c r="B955" s="172"/>
      <c r="C955" s="218"/>
      <c r="D955" s="233"/>
      <c r="E955" s="218"/>
      <c r="F955" s="218"/>
      <c r="G955" s="218"/>
      <c r="H955" s="218"/>
      <c r="I955" s="218"/>
      <c r="J955" s="218"/>
      <c r="K955" s="218"/>
      <c r="L955" s="218"/>
      <c r="M955" s="218"/>
      <c r="N955" s="218"/>
      <c r="O955" s="218"/>
      <c r="P955" s="218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</row>
    <row r="956">
      <c r="A956" s="172"/>
      <c r="B956" s="172"/>
      <c r="C956" s="218"/>
      <c r="D956" s="233"/>
      <c r="E956" s="218"/>
      <c r="F956" s="218"/>
      <c r="G956" s="218"/>
      <c r="H956" s="218"/>
      <c r="I956" s="218"/>
      <c r="J956" s="218"/>
      <c r="K956" s="218"/>
      <c r="L956" s="218"/>
      <c r="M956" s="218"/>
      <c r="N956" s="218"/>
      <c r="O956" s="218"/>
      <c r="P956" s="218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</row>
    <row r="957">
      <c r="A957" s="172"/>
      <c r="B957" s="172"/>
      <c r="C957" s="218"/>
      <c r="D957" s="233"/>
      <c r="E957" s="218"/>
      <c r="F957" s="218"/>
      <c r="G957" s="218"/>
      <c r="H957" s="218"/>
      <c r="I957" s="218"/>
      <c r="J957" s="218"/>
      <c r="K957" s="218"/>
      <c r="L957" s="218"/>
      <c r="M957" s="218"/>
      <c r="N957" s="218"/>
      <c r="O957" s="218"/>
      <c r="P957" s="218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</row>
    <row r="958">
      <c r="A958" s="172"/>
      <c r="B958" s="172"/>
      <c r="C958" s="218"/>
      <c r="D958" s="233"/>
      <c r="E958" s="218"/>
      <c r="F958" s="218"/>
      <c r="G958" s="218"/>
      <c r="H958" s="218"/>
      <c r="I958" s="218"/>
      <c r="J958" s="218"/>
      <c r="K958" s="218"/>
      <c r="L958" s="218"/>
      <c r="M958" s="218"/>
      <c r="N958" s="218"/>
      <c r="O958" s="218"/>
      <c r="P958" s="218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</row>
    <row r="959">
      <c r="A959" s="172"/>
      <c r="B959" s="172"/>
      <c r="C959" s="218"/>
      <c r="D959" s="233"/>
      <c r="E959" s="218"/>
      <c r="F959" s="218"/>
      <c r="G959" s="218"/>
      <c r="H959" s="218"/>
      <c r="I959" s="218"/>
      <c r="J959" s="218"/>
      <c r="K959" s="218"/>
      <c r="L959" s="218"/>
      <c r="M959" s="218"/>
      <c r="N959" s="218"/>
      <c r="O959" s="218"/>
      <c r="P959" s="218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</row>
    <row r="960">
      <c r="A960" s="172"/>
      <c r="B960" s="172"/>
      <c r="C960" s="218"/>
      <c r="D960" s="233"/>
      <c r="E960" s="218"/>
      <c r="F960" s="218"/>
      <c r="G960" s="218"/>
      <c r="H960" s="218"/>
      <c r="I960" s="218"/>
      <c r="J960" s="218"/>
      <c r="K960" s="218"/>
      <c r="L960" s="218"/>
      <c r="M960" s="218"/>
      <c r="N960" s="218"/>
      <c r="O960" s="218"/>
      <c r="P960" s="218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</row>
    <row r="961">
      <c r="A961" s="172"/>
      <c r="B961" s="172"/>
      <c r="C961" s="218"/>
      <c r="D961" s="233"/>
      <c r="E961" s="218"/>
      <c r="F961" s="218"/>
      <c r="G961" s="218"/>
      <c r="H961" s="218"/>
      <c r="I961" s="218"/>
      <c r="J961" s="218"/>
      <c r="K961" s="218"/>
      <c r="L961" s="218"/>
      <c r="M961" s="218"/>
      <c r="N961" s="218"/>
      <c r="O961" s="218"/>
      <c r="P961" s="218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</row>
    <row r="962">
      <c r="A962" s="172"/>
      <c r="B962" s="172"/>
      <c r="C962" s="218"/>
      <c r="D962" s="233"/>
      <c r="E962" s="218"/>
      <c r="F962" s="218"/>
      <c r="G962" s="218"/>
      <c r="H962" s="218"/>
      <c r="I962" s="218"/>
      <c r="J962" s="218"/>
      <c r="K962" s="218"/>
      <c r="L962" s="218"/>
      <c r="M962" s="218"/>
      <c r="N962" s="218"/>
      <c r="O962" s="218"/>
      <c r="P962" s="218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</row>
    <row r="963">
      <c r="A963" s="172"/>
      <c r="B963" s="172"/>
      <c r="C963" s="218"/>
      <c r="D963" s="233"/>
      <c r="E963" s="218"/>
      <c r="F963" s="218"/>
      <c r="G963" s="218"/>
      <c r="H963" s="218"/>
      <c r="I963" s="218"/>
      <c r="J963" s="218"/>
      <c r="K963" s="218"/>
      <c r="L963" s="218"/>
      <c r="M963" s="218"/>
      <c r="N963" s="218"/>
      <c r="O963" s="218"/>
      <c r="P963" s="218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</row>
    <row r="964">
      <c r="A964" s="172"/>
      <c r="B964" s="172"/>
      <c r="C964" s="218"/>
      <c r="D964" s="233"/>
      <c r="E964" s="218"/>
      <c r="F964" s="218"/>
      <c r="G964" s="218"/>
      <c r="H964" s="218"/>
      <c r="I964" s="218"/>
      <c r="J964" s="218"/>
      <c r="K964" s="218"/>
      <c r="L964" s="218"/>
      <c r="M964" s="218"/>
      <c r="N964" s="218"/>
      <c r="O964" s="218"/>
      <c r="P964" s="218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</row>
    <row r="965">
      <c r="A965" s="172"/>
      <c r="B965" s="172"/>
      <c r="C965" s="218"/>
      <c r="D965" s="233"/>
      <c r="E965" s="218"/>
      <c r="F965" s="218"/>
      <c r="G965" s="218"/>
      <c r="H965" s="218"/>
      <c r="I965" s="218"/>
      <c r="J965" s="218"/>
      <c r="K965" s="218"/>
      <c r="L965" s="218"/>
      <c r="M965" s="218"/>
      <c r="N965" s="218"/>
      <c r="O965" s="218"/>
      <c r="P965" s="218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</row>
    <row r="966">
      <c r="A966" s="172"/>
      <c r="B966" s="172"/>
      <c r="C966" s="218"/>
      <c r="D966" s="233"/>
      <c r="E966" s="218"/>
      <c r="F966" s="218"/>
      <c r="G966" s="218"/>
      <c r="H966" s="218"/>
      <c r="I966" s="218"/>
      <c r="J966" s="218"/>
      <c r="K966" s="218"/>
      <c r="L966" s="218"/>
      <c r="M966" s="218"/>
      <c r="N966" s="218"/>
      <c r="O966" s="218"/>
      <c r="P966" s="218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</row>
    <row r="967">
      <c r="A967" s="172"/>
      <c r="B967" s="172"/>
      <c r="C967" s="218"/>
      <c r="D967" s="233"/>
      <c r="E967" s="218"/>
      <c r="F967" s="218"/>
      <c r="G967" s="218"/>
      <c r="H967" s="218"/>
      <c r="I967" s="218"/>
      <c r="J967" s="218"/>
      <c r="K967" s="218"/>
      <c r="L967" s="218"/>
      <c r="M967" s="218"/>
      <c r="N967" s="218"/>
      <c r="O967" s="218"/>
      <c r="P967" s="218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</row>
    <row r="968">
      <c r="A968" s="172"/>
      <c r="B968" s="172"/>
      <c r="C968" s="218"/>
      <c r="D968" s="233"/>
      <c r="E968" s="218"/>
      <c r="F968" s="218"/>
      <c r="G968" s="218"/>
      <c r="H968" s="218"/>
      <c r="I968" s="218"/>
      <c r="J968" s="218"/>
      <c r="K968" s="218"/>
      <c r="L968" s="218"/>
      <c r="M968" s="218"/>
      <c r="N968" s="218"/>
      <c r="O968" s="218"/>
      <c r="P968" s="218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</row>
    <row r="969">
      <c r="A969" s="172"/>
      <c r="B969" s="172"/>
      <c r="C969" s="218"/>
      <c r="D969" s="233"/>
      <c r="E969" s="218"/>
      <c r="F969" s="218"/>
      <c r="G969" s="218"/>
      <c r="H969" s="218"/>
      <c r="I969" s="218"/>
      <c r="J969" s="218"/>
      <c r="K969" s="218"/>
      <c r="L969" s="218"/>
      <c r="M969" s="218"/>
      <c r="N969" s="218"/>
      <c r="O969" s="218"/>
      <c r="P969" s="218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</row>
    <row r="970">
      <c r="A970" s="172"/>
      <c r="B970" s="172"/>
      <c r="C970" s="218"/>
      <c r="D970" s="233"/>
      <c r="E970" s="218"/>
      <c r="F970" s="218"/>
      <c r="G970" s="218"/>
      <c r="H970" s="218"/>
      <c r="I970" s="218"/>
      <c r="J970" s="218"/>
      <c r="K970" s="218"/>
      <c r="L970" s="218"/>
      <c r="M970" s="218"/>
      <c r="N970" s="218"/>
      <c r="O970" s="218"/>
      <c r="P970" s="218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</row>
    <row r="971">
      <c r="A971" s="172"/>
      <c r="B971" s="172"/>
      <c r="C971" s="218"/>
      <c r="D971" s="233"/>
      <c r="E971" s="218"/>
      <c r="F971" s="218"/>
      <c r="G971" s="218"/>
      <c r="H971" s="218"/>
      <c r="I971" s="218"/>
      <c r="J971" s="218"/>
      <c r="K971" s="218"/>
      <c r="L971" s="218"/>
      <c r="M971" s="218"/>
      <c r="N971" s="218"/>
      <c r="O971" s="218"/>
      <c r="P971" s="218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</row>
    <row r="972">
      <c r="A972" s="172"/>
      <c r="B972" s="172"/>
      <c r="C972" s="218"/>
      <c r="D972" s="233"/>
      <c r="E972" s="218"/>
      <c r="F972" s="218"/>
      <c r="G972" s="218"/>
      <c r="H972" s="218"/>
      <c r="I972" s="218"/>
      <c r="J972" s="218"/>
      <c r="K972" s="218"/>
      <c r="L972" s="218"/>
      <c r="M972" s="218"/>
      <c r="N972" s="218"/>
      <c r="O972" s="218"/>
      <c r="P972" s="218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</row>
    <row r="973">
      <c r="A973" s="172"/>
      <c r="B973" s="172"/>
      <c r="C973" s="218"/>
      <c r="D973" s="233"/>
      <c r="E973" s="218"/>
      <c r="F973" s="218"/>
      <c r="G973" s="218"/>
      <c r="H973" s="218"/>
      <c r="I973" s="218"/>
      <c r="J973" s="218"/>
      <c r="K973" s="218"/>
      <c r="L973" s="218"/>
      <c r="M973" s="218"/>
      <c r="N973" s="218"/>
      <c r="O973" s="218"/>
      <c r="P973" s="218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</row>
    <row r="974">
      <c r="A974" s="172"/>
      <c r="B974" s="172"/>
      <c r="C974" s="218"/>
      <c r="D974" s="233"/>
      <c r="E974" s="218"/>
      <c r="F974" s="218"/>
      <c r="G974" s="218"/>
      <c r="H974" s="218"/>
      <c r="I974" s="218"/>
      <c r="J974" s="218"/>
      <c r="K974" s="218"/>
      <c r="L974" s="218"/>
      <c r="M974" s="218"/>
      <c r="N974" s="218"/>
      <c r="O974" s="218"/>
      <c r="P974" s="218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</row>
    <row r="975">
      <c r="A975" s="172"/>
      <c r="B975" s="172"/>
      <c r="C975" s="218"/>
      <c r="D975" s="233"/>
      <c r="E975" s="218"/>
      <c r="F975" s="218"/>
      <c r="G975" s="218"/>
      <c r="H975" s="218"/>
      <c r="I975" s="218"/>
      <c r="J975" s="218"/>
      <c r="K975" s="218"/>
      <c r="L975" s="218"/>
      <c r="M975" s="218"/>
      <c r="N975" s="218"/>
      <c r="O975" s="218"/>
      <c r="P975" s="218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</row>
    <row r="976">
      <c r="A976" s="172"/>
      <c r="B976" s="172"/>
      <c r="C976" s="218"/>
      <c r="D976" s="233"/>
      <c r="E976" s="218"/>
      <c r="F976" s="218"/>
      <c r="G976" s="218"/>
      <c r="H976" s="218"/>
      <c r="I976" s="218"/>
      <c r="J976" s="218"/>
      <c r="K976" s="218"/>
      <c r="L976" s="218"/>
      <c r="M976" s="218"/>
      <c r="N976" s="218"/>
      <c r="O976" s="218"/>
      <c r="P976" s="218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</row>
    <row r="977">
      <c r="A977" s="172"/>
      <c r="B977" s="172"/>
      <c r="C977" s="218"/>
      <c r="D977" s="233"/>
      <c r="E977" s="218"/>
      <c r="F977" s="218"/>
      <c r="G977" s="218"/>
      <c r="H977" s="218"/>
      <c r="I977" s="218"/>
      <c r="J977" s="218"/>
      <c r="K977" s="218"/>
      <c r="L977" s="218"/>
      <c r="M977" s="218"/>
      <c r="N977" s="218"/>
      <c r="O977" s="218"/>
      <c r="P977" s="218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</row>
    <row r="978">
      <c r="A978" s="172"/>
      <c r="B978" s="172"/>
      <c r="C978" s="218"/>
      <c r="D978" s="233"/>
      <c r="E978" s="218"/>
      <c r="F978" s="218"/>
      <c r="G978" s="218"/>
      <c r="H978" s="218"/>
      <c r="I978" s="218"/>
      <c r="J978" s="218"/>
      <c r="K978" s="218"/>
      <c r="L978" s="218"/>
      <c r="M978" s="218"/>
      <c r="N978" s="218"/>
      <c r="O978" s="218"/>
      <c r="P978" s="218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</row>
    <row r="979">
      <c r="A979" s="172"/>
      <c r="B979" s="172"/>
      <c r="C979" s="218"/>
      <c r="D979" s="233"/>
      <c r="E979" s="218"/>
      <c r="F979" s="218"/>
      <c r="G979" s="218"/>
      <c r="H979" s="218"/>
      <c r="I979" s="218"/>
      <c r="J979" s="218"/>
      <c r="K979" s="218"/>
      <c r="L979" s="218"/>
      <c r="M979" s="218"/>
      <c r="N979" s="218"/>
      <c r="O979" s="218"/>
      <c r="P979" s="218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</row>
    <row r="980">
      <c r="A980" s="172"/>
      <c r="B980" s="172"/>
      <c r="C980" s="218"/>
      <c r="D980" s="233"/>
      <c r="E980" s="218"/>
      <c r="F980" s="218"/>
      <c r="G980" s="218"/>
      <c r="H980" s="218"/>
      <c r="I980" s="218"/>
      <c r="J980" s="218"/>
      <c r="K980" s="218"/>
      <c r="L980" s="218"/>
      <c r="M980" s="218"/>
      <c r="N980" s="218"/>
      <c r="O980" s="218"/>
      <c r="P980" s="218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</row>
    <row r="981">
      <c r="A981" s="172"/>
      <c r="B981" s="172"/>
      <c r="C981" s="218"/>
      <c r="D981" s="233"/>
      <c r="E981" s="218"/>
      <c r="F981" s="218"/>
      <c r="G981" s="218"/>
      <c r="H981" s="218"/>
      <c r="I981" s="218"/>
      <c r="J981" s="218"/>
      <c r="K981" s="218"/>
      <c r="L981" s="218"/>
      <c r="M981" s="218"/>
      <c r="N981" s="218"/>
      <c r="O981" s="218"/>
      <c r="P981" s="218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</row>
    <row r="982">
      <c r="A982" s="172"/>
      <c r="B982" s="172"/>
      <c r="C982" s="218"/>
      <c r="D982" s="233"/>
      <c r="E982" s="218"/>
      <c r="F982" s="218"/>
      <c r="G982" s="218"/>
      <c r="H982" s="218"/>
      <c r="I982" s="218"/>
      <c r="J982" s="218"/>
      <c r="K982" s="218"/>
      <c r="L982" s="218"/>
      <c r="M982" s="218"/>
      <c r="N982" s="218"/>
      <c r="O982" s="218"/>
      <c r="P982" s="218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</row>
    <row r="983">
      <c r="A983" s="172"/>
      <c r="B983" s="172"/>
      <c r="C983" s="218"/>
      <c r="D983" s="233"/>
      <c r="E983" s="218"/>
      <c r="F983" s="218"/>
      <c r="G983" s="218"/>
      <c r="H983" s="218"/>
      <c r="I983" s="218"/>
      <c r="J983" s="218"/>
      <c r="K983" s="218"/>
      <c r="L983" s="218"/>
      <c r="M983" s="218"/>
      <c r="N983" s="218"/>
      <c r="O983" s="218"/>
      <c r="P983" s="218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</row>
    <row r="984">
      <c r="A984" s="172"/>
      <c r="B984" s="172"/>
      <c r="C984" s="218"/>
      <c r="D984" s="233"/>
      <c r="E984" s="218"/>
      <c r="F984" s="218"/>
      <c r="G984" s="218"/>
      <c r="H984" s="218"/>
      <c r="I984" s="218"/>
      <c r="J984" s="218"/>
      <c r="K984" s="218"/>
      <c r="L984" s="218"/>
      <c r="M984" s="218"/>
      <c r="N984" s="218"/>
      <c r="O984" s="218"/>
      <c r="P984" s="218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</row>
    <row r="985">
      <c r="A985" s="172"/>
      <c r="B985" s="172"/>
      <c r="C985" s="218"/>
      <c r="D985" s="233"/>
      <c r="E985" s="218"/>
      <c r="F985" s="218"/>
      <c r="G985" s="218"/>
      <c r="H985" s="218"/>
      <c r="I985" s="218"/>
      <c r="J985" s="218"/>
      <c r="K985" s="218"/>
      <c r="L985" s="218"/>
      <c r="M985" s="218"/>
      <c r="N985" s="218"/>
      <c r="O985" s="218"/>
      <c r="P985" s="218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</row>
    <row r="986">
      <c r="A986" s="172"/>
      <c r="B986" s="172"/>
      <c r="C986" s="218"/>
      <c r="D986" s="233"/>
      <c r="E986" s="218"/>
      <c r="F986" s="218"/>
      <c r="G986" s="218"/>
      <c r="H986" s="218"/>
      <c r="I986" s="218"/>
      <c r="J986" s="218"/>
      <c r="K986" s="218"/>
      <c r="L986" s="218"/>
      <c r="M986" s="218"/>
      <c r="N986" s="218"/>
      <c r="O986" s="218"/>
      <c r="P986" s="218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</row>
    <row r="987">
      <c r="A987" s="172"/>
      <c r="B987" s="172"/>
      <c r="C987" s="218"/>
      <c r="D987" s="233"/>
      <c r="E987" s="218"/>
      <c r="F987" s="218"/>
      <c r="G987" s="218"/>
      <c r="H987" s="218"/>
      <c r="I987" s="218"/>
      <c r="J987" s="218"/>
      <c r="K987" s="218"/>
      <c r="L987" s="218"/>
      <c r="M987" s="218"/>
      <c r="N987" s="218"/>
      <c r="O987" s="218"/>
      <c r="P987" s="218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</row>
    <row r="988">
      <c r="A988" s="172"/>
      <c r="B988" s="172"/>
      <c r="C988" s="218"/>
      <c r="D988" s="233"/>
      <c r="E988" s="218"/>
      <c r="F988" s="218"/>
      <c r="G988" s="218"/>
      <c r="H988" s="218"/>
      <c r="I988" s="218"/>
      <c r="J988" s="218"/>
      <c r="K988" s="218"/>
      <c r="L988" s="218"/>
      <c r="M988" s="218"/>
      <c r="N988" s="218"/>
      <c r="O988" s="218"/>
      <c r="P988" s="218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</row>
    <row r="989">
      <c r="A989" s="172"/>
      <c r="B989" s="172"/>
      <c r="C989" s="218"/>
      <c r="D989" s="233"/>
      <c r="E989" s="218"/>
      <c r="F989" s="218"/>
      <c r="G989" s="218"/>
      <c r="H989" s="218"/>
      <c r="I989" s="218"/>
      <c r="J989" s="218"/>
      <c r="K989" s="218"/>
      <c r="L989" s="218"/>
      <c r="M989" s="218"/>
      <c r="N989" s="218"/>
      <c r="O989" s="218"/>
      <c r="P989" s="218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</row>
    <row r="990">
      <c r="A990" s="172"/>
      <c r="B990" s="172"/>
      <c r="C990" s="218"/>
      <c r="D990" s="233"/>
      <c r="E990" s="218"/>
      <c r="F990" s="218"/>
      <c r="G990" s="218"/>
      <c r="H990" s="218"/>
      <c r="I990" s="218"/>
      <c r="J990" s="218"/>
      <c r="K990" s="218"/>
      <c r="L990" s="218"/>
      <c r="M990" s="218"/>
      <c r="N990" s="218"/>
      <c r="O990" s="218"/>
      <c r="P990" s="218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</row>
    <row r="991">
      <c r="A991" s="172"/>
      <c r="B991" s="172"/>
      <c r="C991" s="218"/>
      <c r="D991" s="233"/>
      <c r="E991" s="218"/>
      <c r="F991" s="218"/>
      <c r="G991" s="218"/>
      <c r="H991" s="218"/>
      <c r="I991" s="218"/>
      <c r="J991" s="218"/>
      <c r="K991" s="218"/>
      <c r="L991" s="218"/>
      <c r="M991" s="218"/>
      <c r="N991" s="218"/>
      <c r="O991" s="218"/>
      <c r="P991" s="218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</row>
    <row r="992">
      <c r="A992" s="172"/>
      <c r="B992" s="172"/>
      <c r="C992" s="218"/>
      <c r="D992" s="233"/>
      <c r="E992" s="218"/>
      <c r="F992" s="218"/>
      <c r="G992" s="218"/>
      <c r="H992" s="218"/>
      <c r="I992" s="218"/>
      <c r="J992" s="218"/>
      <c r="K992" s="218"/>
      <c r="L992" s="218"/>
      <c r="M992" s="218"/>
      <c r="N992" s="218"/>
      <c r="O992" s="218"/>
      <c r="P992" s="218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</row>
    <row r="993">
      <c r="A993" s="172"/>
      <c r="B993" s="172"/>
      <c r="C993" s="218"/>
      <c r="D993" s="233"/>
      <c r="E993" s="218"/>
      <c r="F993" s="218"/>
      <c r="G993" s="218"/>
      <c r="H993" s="218"/>
      <c r="I993" s="218"/>
      <c r="J993" s="218"/>
      <c r="K993" s="218"/>
      <c r="L993" s="218"/>
      <c r="M993" s="218"/>
      <c r="N993" s="218"/>
      <c r="O993" s="218"/>
      <c r="P993" s="218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</row>
    <row r="994">
      <c r="A994" s="172"/>
      <c r="B994" s="172"/>
      <c r="C994" s="218"/>
      <c r="D994" s="233"/>
      <c r="E994" s="218"/>
      <c r="F994" s="218"/>
      <c r="G994" s="218"/>
      <c r="H994" s="218"/>
      <c r="I994" s="218"/>
      <c r="J994" s="218"/>
      <c r="K994" s="218"/>
      <c r="L994" s="218"/>
      <c r="M994" s="218"/>
      <c r="N994" s="218"/>
      <c r="O994" s="218"/>
      <c r="P994" s="218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</row>
    <row r="995">
      <c r="A995" s="172"/>
      <c r="B995" s="172"/>
      <c r="C995" s="218"/>
      <c r="D995" s="233"/>
      <c r="E995" s="218"/>
      <c r="F995" s="218"/>
      <c r="G995" s="218"/>
      <c r="H995" s="218"/>
      <c r="I995" s="218"/>
      <c r="J995" s="218"/>
      <c r="K995" s="218"/>
      <c r="L995" s="218"/>
      <c r="M995" s="218"/>
      <c r="N995" s="218"/>
      <c r="O995" s="218"/>
      <c r="P995" s="218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</row>
    <row r="996">
      <c r="A996" s="172"/>
      <c r="B996" s="172"/>
      <c r="C996" s="218"/>
      <c r="D996" s="233"/>
      <c r="E996" s="218"/>
      <c r="F996" s="218"/>
      <c r="G996" s="218"/>
      <c r="H996" s="218"/>
      <c r="I996" s="218"/>
      <c r="J996" s="218"/>
      <c r="K996" s="218"/>
      <c r="L996" s="218"/>
      <c r="M996" s="218"/>
      <c r="N996" s="218"/>
      <c r="O996" s="218"/>
      <c r="P996" s="218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</row>
    <row r="997">
      <c r="A997" s="172"/>
      <c r="B997" s="172"/>
      <c r="C997" s="218"/>
      <c r="D997" s="233"/>
      <c r="E997" s="218"/>
      <c r="F997" s="218"/>
      <c r="G997" s="218"/>
      <c r="H997" s="218"/>
      <c r="I997" s="218"/>
      <c r="J997" s="218"/>
      <c r="K997" s="218"/>
      <c r="L997" s="218"/>
      <c r="M997" s="218"/>
      <c r="N997" s="218"/>
      <c r="O997" s="218"/>
      <c r="P997" s="218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</row>
    <row r="998">
      <c r="A998" s="172"/>
      <c r="B998" s="172"/>
      <c r="C998" s="218"/>
      <c r="D998" s="233"/>
      <c r="E998" s="218"/>
      <c r="F998" s="218"/>
      <c r="G998" s="218"/>
      <c r="H998" s="218"/>
      <c r="I998" s="218"/>
      <c r="J998" s="218"/>
      <c r="K998" s="218"/>
      <c r="L998" s="218"/>
      <c r="M998" s="218"/>
      <c r="N998" s="218"/>
      <c r="O998" s="218"/>
      <c r="P998" s="218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</row>
    <row r="999">
      <c r="A999" s="172"/>
      <c r="B999" s="172"/>
      <c r="C999" s="218"/>
      <c r="D999" s="233"/>
      <c r="E999" s="218"/>
      <c r="F999" s="218"/>
      <c r="G999" s="218"/>
      <c r="H999" s="218"/>
      <c r="I999" s="218"/>
      <c r="J999" s="218"/>
      <c r="K999" s="218"/>
      <c r="L999" s="218"/>
      <c r="M999" s="218"/>
      <c r="N999" s="218"/>
      <c r="O999" s="218"/>
      <c r="P999" s="218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</row>
    <row r="1000">
      <c r="A1000" s="172"/>
      <c r="B1000" s="172"/>
      <c r="C1000" s="218"/>
      <c r="D1000" s="233"/>
      <c r="E1000" s="218"/>
      <c r="F1000" s="218"/>
      <c r="G1000" s="218"/>
      <c r="H1000" s="218"/>
      <c r="I1000" s="218"/>
      <c r="J1000" s="218"/>
      <c r="K1000" s="218"/>
      <c r="L1000" s="218"/>
      <c r="M1000" s="218"/>
      <c r="N1000" s="218"/>
      <c r="O1000" s="218"/>
      <c r="P1000" s="218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</row>
    <row r="1001">
      <c r="A1001" s="172"/>
      <c r="B1001" s="172"/>
      <c r="C1001" s="218"/>
      <c r="D1001" s="233"/>
      <c r="E1001" s="218"/>
      <c r="F1001" s="218"/>
      <c r="G1001" s="218"/>
      <c r="H1001" s="218"/>
      <c r="I1001" s="218"/>
      <c r="J1001" s="218"/>
      <c r="K1001" s="218"/>
      <c r="L1001" s="218"/>
      <c r="M1001" s="218"/>
      <c r="N1001" s="218"/>
      <c r="O1001" s="218"/>
      <c r="P1001" s="218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  <c r="AA1001" s="102"/>
    </row>
    <row r="1002">
      <c r="A1002" s="172"/>
      <c r="B1002" s="172"/>
      <c r="C1002" s="218"/>
      <c r="D1002" s="233"/>
      <c r="E1002" s="218"/>
      <c r="F1002" s="218"/>
      <c r="G1002" s="218"/>
      <c r="H1002" s="218"/>
      <c r="I1002" s="218"/>
      <c r="J1002" s="218"/>
      <c r="K1002" s="218"/>
      <c r="L1002" s="218"/>
      <c r="M1002" s="218"/>
      <c r="N1002" s="218"/>
      <c r="O1002" s="218"/>
      <c r="P1002" s="218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  <c r="AA1002" s="102"/>
    </row>
    <row r="1003">
      <c r="A1003" s="172"/>
      <c r="B1003" s="172"/>
      <c r="C1003" s="218"/>
      <c r="D1003" s="233"/>
      <c r="E1003" s="218"/>
      <c r="F1003" s="218"/>
      <c r="G1003" s="218"/>
      <c r="H1003" s="218"/>
      <c r="I1003" s="218"/>
      <c r="J1003" s="218"/>
      <c r="K1003" s="218"/>
      <c r="L1003" s="218"/>
      <c r="M1003" s="218"/>
      <c r="N1003" s="218"/>
      <c r="O1003" s="218"/>
      <c r="P1003" s="218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  <c r="AA1003" s="102"/>
    </row>
    <row r="1004">
      <c r="A1004" s="172"/>
      <c r="B1004" s="172"/>
      <c r="C1004" s="218"/>
      <c r="D1004" s="233"/>
      <c r="E1004" s="218"/>
      <c r="F1004" s="218"/>
      <c r="G1004" s="218"/>
      <c r="H1004" s="218"/>
      <c r="I1004" s="218"/>
      <c r="J1004" s="218"/>
      <c r="K1004" s="218"/>
      <c r="L1004" s="218"/>
      <c r="M1004" s="218"/>
      <c r="N1004" s="218"/>
      <c r="O1004" s="218"/>
      <c r="P1004" s="218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  <c r="AA1004" s="102"/>
    </row>
    <row r="1005">
      <c r="A1005" s="172"/>
      <c r="B1005" s="172"/>
      <c r="C1005" s="218"/>
      <c r="D1005" s="233"/>
      <c r="E1005" s="218"/>
      <c r="F1005" s="218"/>
      <c r="G1005" s="218"/>
      <c r="H1005" s="218"/>
      <c r="I1005" s="218"/>
      <c r="J1005" s="218"/>
      <c r="K1005" s="218"/>
      <c r="L1005" s="218"/>
      <c r="M1005" s="218"/>
      <c r="N1005" s="218"/>
      <c r="O1005" s="218"/>
      <c r="P1005" s="218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  <c r="AA1005" s="102"/>
    </row>
    <row r="1006">
      <c r="A1006" s="172"/>
      <c r="B1006" s="172"/>
      <c r="C1006" s="218"/>
      <c r="D1006" s="233"/>
      <c r="E1006" s="218"/>
      <c r="F1006" s="218"/>
      <c r="G1006" s="218"/>
      <c r="H1006" s="218"/>
      <c r="I1006" s="218"/>
      <c r="J1006" s="218"/>
      <c r="K1006" s="218"/>
      <c r="L1006" s="218"/>
      <c r="M1006" s="218"/>
      <c r="N1006" s="218"/>
      <c r="O1006" s="218"/>
      <c r="P1006" s="218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  <c r="AA1006" s="102"/>
    </row>
    <row r="1007">
      <c r="A1007" s="172"/>
      <c r="B1007" s="172"/>
      <c r="C1007" s="218"/>
      <c r="D1007" s="233"/>
      <c r="E1007" s="218"/>
      <c r="F1007" s="218"/>
      <c r="G1007" s="218"/>
      <c r="H1007" s="218"/>
      <c r="I1007" s="218"/>
      <c r="J1007" s="218"/>
      <c r="K1007" s="218"/>
      <c r="L1007" s="218"/>
      <c r="M1007" s="218"/>
      <c r="N1007" s="218"/>
      <c r="O1007" s="218"/>
      <c r="P1007" s="218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  <c r="AA1007" s="102"/>
    </row>
    <row r="1008">
      <c r="A1008" s="172"/>
      <c r="B1008" s="172"/>
      <c r="C1008" s="218"/>
      <c r="D1008" s="233"/>
      <c r="E1008" s="218"/>
      <c r="F1008" s="218"/>
      <c r="G1008" s="218"/>
      <c r="H1008" s="218"/>
      <c r="I1008" s="218"/>
      <c r="J1008" s="218"/>
      <c r="K1008" s="218"/>
      <c r="L1008" s="218"/>
      <c r="M1008" s="218"/>
      <c r="N1008" s="218"/>
      <c r="O1008" s="218"/>
      <c r="P1008" s="218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</row>
    <row r="1009">
      <c r="A1009" s="172"/>
      <c r="B1009" s="172"/>
      <c r="C1009" s="218"/>
      <c r="D1009" s="233"/>
      <c r="E1009" s="218"/>
      <c r="F1009" s="218"/>
      <c r="G1009" s="218"/>
      <c r="H1009" s="218"/>
      <c r="I1009" s="218"/>
      <c r="J1009" s="218"/>
      <c r="K1009" s="218"/>
      <c r="L1009" s="218"/>
      <c r="M1009" s="218"/>
      <c r="N1009" s="218"/>
      <c r="O1009" s="218"/>
      <c r="P1009" s="218"/>
      <c r="Q1009" s="102"/>
      <c r="R1009" s="102"/>
      <c r="S1009" s="102"/>
      <c r="T1009" s="102"/>
      <c r="U1009" s="102"/>
      <c r="V1009" s="102"/>
      <c r="W1009" s="102"/>
      <c r="X1009" s="102"/>
      <c r="Y1009" s="102"/>
      <c r="Z1009" s="102"/>
      <c r="AA1009" s="102"/>
    </row>
    <row r="1010">
      <c r="A1010" s="172"/>
      <c r="B1010" s="172"/>
      <c r="C1010" s="218"/>
      <c r="D1010" s="233"/>
      <c r="E1010" s="218"/>
      <c r="F1010" s="218"/>
      <c r="G1010" s="218"/>
      <c r="H1010" s="218"/>
      <c r="I1010" s="218"/>
      <c r="J1010" s="218"/>
      <c r="K1010" s="218"/>
      <c r="L1010" s="218"/>
      <c r="M1010" s="218"/>
      <c r="N1010" s="218"/>
      <c r="O1010" s="218"/>
      <c r="P1010" s="218"/>
      <c r="Q1010" s="102"/>
      <c r="R1010" s="102"/>
      <c r="S1010" s="102"/>
      <c r="T1010" s="102"/>
      <c r="U1010" s="102"/>
      <c r="V1010" s="102"/>
      <c r="W1010" s="102"/>
      <c r="X1010" s="102"/>
      <c r="Y1010" s="102"/>
      <c r="Z1010" s="102"/>
      <c r="AA1010" s="102"/>
    </row>
    <row r="1011">
      <c r="A1011" s="172"/>
      <c r="B1011" s="172"/>
      <c r="C1011" s="218"/>
      <c r="D1011" s="233"/>
      <c r="E1011" s="218"/>
      <c r="F1011" s="218"/>
      <c r="G1011" s="218"/>
      <c r="H1011" s="218"/>
      <c r="I1011" s="218"/>
      <c r="J1011" s="218"/>
      <c r="K1011" s="218"/>
      <c r="L1011" s="218"/>
      <c r="M1011" s="218"/>
      <c r="N1011" s="218"/>
      <c r="O1011" s="218"/>
      <c r="P1011" s="218"/>
      <c r="Q1011" s="102"/>
      <c r="R1011" s="102"/>
      <c r="S1011" s="102"/>
      <c r="T1011" s="102"/>
      <c r="U1011" s="102"/>
      <c r="V1011" s="102"/>
      <c r="W1011" s="102"/>
      <c r="X1011" s="102"/>
      <c r="Y1011" s="102"/>
      <c r="Z1011" s="102"/>
      <c r="AA1011" s="102"/>
    </row>
    <row r="1012">
      <c r="A1012" s="172"/>
      <c r="B1012" s="172"/>
      <c r="C1012" s="218"/>
      <c r="D1012" s="233"/>
      <c r="E1012" s="218"/>
      <c r="F1012" s="218"/>
      <c r="G1012" s="218"/>
      <c r="H1012" s="218"/>
      <c r="I1012" s="218"/>
      <c r="J1012" s="218"/>
      <c r="K1012" s="218"/>
      <c r="L1012" s="218"/>
      <c r="M1012" s="218"/>
      <c r="N1012" s="218"/>
      <c r="O1012" s="218"/>
      <c r="P1012" s="218"/>
      <c r="Q1012" s="102"/>
      <c r="R1012" s="102"/>
      <c r="S1012" s="102"/>
      <c r="T1012" s="102"/>
      <c r="U1012" s="102"/>
      <c r="V1012" s="102"/>
      <c r="W1012" s="102"/>
      <c r="X1012" s="102"/>
      <c r="Y1012" s="102"/>
      <c r="Z1012" s="102"/>
      <c r="AA1012" s="102"/>
    </row>
    <row r="1013">
      <c r="A1013" s="172"/>
      <c r="B1013" s="172"/>
      <c r="C1013" s="218"/>
      <c r="D1013" s="233"/>
      <c r="E1013" s="218"/>
      <c r="F1013" s="218"/>
      <c r="G1013" s="218"/>
      <c r="H1013" s="218"/>
      <c r="I1013" s="218"/>
      <c r="J1013" s="218"/>
      <c r="K1013" s="218"/>
      <c r="L1013" s="218"/>
      <c r="M1013" s="218"/>
      <c r="N1013" s="218"/>
      <c r="O1013" s="218"/>
      <c r="P1013" s="218"/>
      <c r="Q1013" s="102"/>
      <c r="R1013" s="102"/>
      <c r="S1013" s="102"/>
      <c r="T1013" s="102"/>
      <c r="U1013" s="102"/>
      <c r="V1013" s="102"/>
      <c r="W1013" s="102"/>
      <c r="X1013" s="102"/>
      <c r="Y1013" s="102"/>
      <c r="Z1013" s="102"/>
      <c r="AA1013" s="102"/>
    </row>
    <row r="1014">
      <c r="A1014" s="172"/>
      <c r="B1014" s="172"/>
      <c r="C1014" s="218"/>
      <c r="D1014" s="233"/>
      <c r="E1014" s="218"/>
      <c r="F1014" s="218"/>
      <c r="G1014" s="218"/>
      <c r="H1014" s="218"/>
      <c r="I1014" s="218"/>
      <c r="J1014" s="218"/>
      <c r="K1014" s="218"/>
      <c r="L1014" s="218"/>
      <c r="M1014" s="218"/>
      <c r="N1014" s="218"/>
      <c r="O1014" s="218"/>
      <c r="P1014" s="218"/>
      <c r="Q1014" s="102"/>
      <c r="R1014" s="102"/>
      <c r="S1014" s="102"/>
      <c r="T1014" s="102"/>
      <c r="U1014" s="102"/>
      <c r="V1014" s="102"/>
      <c r="W1014" s="102"/>
      <c r="X1014" s="102"/>
      <c r="Y1014" s="102"/>
      <c r="Z1014" s="102"/>
      <c r="AA1014" s="102"/>
    </row>
    <row r="1015">
      <c r="A1015" s="172"/>
      <c r="B1015" s="172"/>
      <c r="C1015" s="218"/>
      <c r="D1015" s="233"/>
      <c r="E1015" s="218"/>
      <c r="F1015" s="218"/>
      <c r="G1015" s="218"/>
      <c r="H1015" s="218"/>
      <c r="I1015" s="218"/>
      <c r="J1015" s="218"/>
      <c r="K1015" s="218"/>
      <c r="L1015" s="218"/>
      <c r="M1015" s="218"/>
      <c r="N1015" s="218"/>
      <c r="O1015" s="218"/>
      <c r="P1015" s="218"/>
      <c r="Q1015" s="102"/>
      <c r="R1015" s="102"/>
      <c r="S1015" s="102"/>
      <c r="T1015" s="102"/>
      <c r="U1015" s="102"/>
      <c r="V1015" s="102"/>
      <c r="W1015" s="102"/>
      <c r="X1015" s="102"/>
      <c r="Y1015" s="102"/>
      <c r="Z1015" s="102"/>
      <c r="AA1015" s="102"/>
    </row>
    <row r="1016">
      <c r="A1016" s="172"/>
      <c r="B1016" s="172"/>
      <c r="C1016" s="218"/>
      <c r="D1016" s="233"/>
      <c r="E1016" s="218"/>
      <c r="F1016" s="218"/>
      <c r="G1016" s="218"/>
      <c r="H1016" s="218"/>
      <c r="I1016" s="218"/>
      <c r="J1016" s="218"/>
      <c r="K1016" s="218"/>
      <c r="L1016" s="218"/>
      <c r="M1016" s="218"/>
      <c r="N1016" s="218"/>
      <c r="O1016" s="218"/>
      <c r="P1016" s="218"/>
      <c r="Q1016" s="102"/>
      <c r="R1016" s="102"/>
      <c r="S1016" s="102"/>
      <c r="T1016" s="102"/>
      <c r="U1016" s="102"/>
      <c r="V1016" s="102"/>
      <c r="W1016" s="102"/>
      <c r="X1016" s="102"/>
      <c r="Y1016" s="102"/>
      <c r="Z1016" s="102"/>
      <c r="AA1016" s="102"/>
    </row>
    <row r="1017">
      <c r="A1017" s="172"/>
      <c r="B1017" s="172"/>
      <c r="C1017" s="218"/>
      <c r="D1017" s="233"/>
      <c r="E1017" s="218"/>
      <c r="F1017" s="218"/>
      <c r="G1017" s="218"/>
      <c r="H1017" s="218"/>
      <c r="I1017" s="218"/>
      <c r="J1017" s="218"/>
      <c r="K1017" s="218"/>
      <c r="L1017" s="218"/>
      <c r="M1017" s="218"/>
      <c r="N1017" s="218"/>
      <c r="O1017" s="218"/>
      <c r="P1017" s="218"/>
      <c r="Q1017" s="102"/>
      <c r="R1017" s="102"/>
      <c r="S1017" s="102"/>
      <c r="T1017" s="102"/>
      <c r="U1017" s="102"/>
      <c r="V1017" s="102"/>
      <c r="W1017" s="102"/>
      <c r="X1017" s="102"/>
      <c r="Y1017" s="102"/>
      <c r="Z1017" s="102"/>
      <c r="AA1017" s="102"/>
    </row>
    <row r="1018">
      <c r="A1018" s="172"/>
      <c r="B1018" s="172"/>
      <c r="C1018" s="218"/>
      <c r="D1018" s="233"/>
      <c r="E1018" s="218"/>
      <c r="F1018" s="218"/>
      <c r="G1018" s="218"/>
      <c r="H1018" s="218"/>
      <c r="I1018" s="218"/>
      <c r="J1018" s="218"/>
      <c r="K1018" s="218"/>
      <c r="L1018" s="218"/>
      <c r="M1018" s="218"/>
      <c r="N1018" s="218"/>
      <c r="O1018" s="218"/>
      <c r="P1018" s="218"/>
      <c r="Q1018" s="102"/>
      <c r="R1018" s="102"/>
      <c r="S1018" s="102"/>
      <c r="T1018" s="102"/>
      <c r="U1018" s="102"/>
      <c r="V1018" s="102"/>
      <c r="W1018" s="102"/>
      <c r="X1018" s="102"/>
      <c r="Y1018" s="102"/>
      <c r="Z1018" s="102"/>
      <c r="AA1018" s="102"/>
    </row>
    <row r="1019">
      <c r="A1019" s="172"/>
      <c r="B1019" s="172"/>
      <c r="C1019" s="218"/>
      <c r="D1019" s="233"/>
      <c r="E1019" s="218"/>
      <c r="F1019" s="218"/>
      <c r="G1019" s="218"/>
      <c r="H1019" s="218"/>
      <c r="I1019" s="218"/>
      <c r="J1019" s="218"/>
      <c r="K1019" s="218"/>
      <c r="L1019" s="218"/>
      <c r="M1019" s="218"/>
      <c r="N1019" s="218"/>
      <c r="O1019" s="218"/>
      <c r="P1019" s="218"/>
      <c r="Q1019" s="102"/>
      <c r="R1019" s="102"/>
      <c r="S1019" s="102"/>
      <c r="T1019" s="102"/>
      <c r="U1019" s="102"/>
      <c r="V1019" s="102"/>
      <c r="W1019" s="102"/>
      <c r="X1019" s="102"/>
      <c r="Y1019" s="102"/>
      <c r="Z1019" s="102"/>
      <c r="AA1019" s="102"/>
    </row>
    <row r="1020">
      <c r="A1020" s="172"/>
      <c r="B1020" s="172"/>
      <c r="C1020" s="218"/>
      <c r="D1020" s="233"/>
      <c r="E1020" s="218"/>
      <c r="F1020" s="218"/>
      <c r="G1020" s="218"/>
      <c r="H1020" s="218"/>
      <c r="I1020" s="218"/>
      <c r="J1020" s="218"/>
      <c r="K1020" s="218"/>
      <c r="L1020" s="218"/>
      <c r="M1020" s="218"/>
      <c r="N1020" s="218"/>
      <c r="O1020" s="218"/>
      <c r="P1020" s="218"/>
      <c r="Q1020" s="102"/>
      <c r="R1020" s="102"/>
      <c r="S1020" s="102"/>
      <c r="T1020" s="102"/>
      <c r="U1020" s="102"/>
      <c r="V1020" s="102"/>
      <c r="W1020" s="102"/>
      <c r="X1020" s="102"/>
      <c r="Y1020" s="102"/>
      <c r="Z1020" s="102"/>
      <c r="AA1020" s="102"/>
    </row>
    <row r="1021">
      <c r="A1021" s="172"/>
      <c r="B1021" s="172"/>
      <c r="C1021" s="218"/>
      <c r="D1021" s="233"/>
      <c r="E1021" s="218"/>
      <c r="F1021" s="218"/>
      <c r="G1021" s="218"/>
      <c r="H1021" s="218"/>
      <c r="I1021" s="218"/>
      <c r="J1021" s="218"/>
      <c r="K1021" s="218"/>
      <c r="L1021" s="218"/>
      <c r="M1021" s="218"/>
      <c r="N1021" s="218"/>
      <c r="O1021" s="218"/>
      <c r="P1021" s="218"/>
      <c r="Q1021" s="102"/>
      <c r="R1021" s="102"/>
      <c r="S1021" s="102"/>
      <c r="T1021" s="102"/>
      <c r="U1021" s="102"/>
      <c r="V1021" s="102"/>
      <c r="W1021" s="102"/>
      <c r="X1021" s="102"/>
      <c r="Y1021" s="102"/>
      <c r="Z1021" s="102"/>
      <c r="AA1021" s="102"/>
    </row>
    <row r="1022">
      <c r="A1022" s="172"/>
      <c r="B1022" s="172"/>
      <c r="C1022" s="218"/>
      <c r="D1022" s="233"/>
      <c r="E1022" s="218"/>
      <c r="F1022" s="218"/>
      <c r="G1022" s="218"/>
      <c r="H1022" s="218"/>
      <c r="I1022" s="218"/>
      <c r="J1022" s="218"/>
      <c r="K1022" s="218"/>
      <c r="L1022" s="218"/>
      <c r="M1022" s="218"/>
      <c r="N1022" s="218"/>
      <c r="O1022" s="218"/>
      <c r="P1022" s="218"/>
      <c r="Q1022" s="102"/>
      <c r="R1022" s="102"/>
      <c r="S1022" s="102"/>
      <c r="T1022" s="102"/>
      <c r="U1022" s="102"/>
      <c r="V1022" s="102"/>
      <c r="W1022" s="102"/>
      <c r="X1022" s="102"/>
      <c r="Y1022" s="102"/>
      <c r="Z1022" s="102"/>
      <c r="AA1022" s="102"/>
    </row>
    <row r="1023">
      <c r="A1023" s="172"/>
      <c r="B1023" s="172"/>
      <c r="C1023" s="218"/>
      <c r="D1023" s="233"/>
      <c r="E1023" s="218"/>
      <c r="F1023" s="218"/>
      <c r="G1023" s="218"/>
      <c r="H1023" s="218"/>
      <c r="I1023" s="218"/>
      <c r="J1023" s="218"/>
      <c r="K1023" s="218"/>
      <c r="L1023" s="218"/>
      <c r="M1023" s="218"/>
      <c r="N1023" s="218"/>
      <c r="O1023" s="218"/>
      <c r="P1023" s="218"/>
      <c r="Q1023" s="102"/>
      <c r="R1023" s="102"/>
      <c r="S1023" s="102"/>
      <c r="T1023" s="102"/>
      <c r="U1023" s="102"/>
      <c r="V1023" s="102"/>
      <c r="W1023" s="102"/>
      <c r="X1023" s="102"/>
      <c r="Y1023" s="102"/>
      <c r="Z1023" s="102"/>
      <c r="AA1023" s="102"/>
    </row>
    <row r="1024">
      <c r="A1024" s="172"/>
      <c r="B1024" s="172"/>
      <c r="C1024" s="218"/>
      <c r="D1024" s="233"/>
      <c r="E1024" s="218"/>
      <c r="F1024" s="218"/>
      <c r="G1024" s="218"/>
      <c r="H1024" s="218"/>
      <c r="I1024" s="218"/>
      <c r="J1024" s="218"/>
      <c r="K1024" s="218"/>
      <c r="L1024" s="218"/>
      <c r="M1024" s="218"/>
      <c r="N1024" s="218"/>
      <c r="O1024" s="218"/>
      <c r="P1024" s="218"/>
      <c r="Q1024" s="102"/>
      <c r="R1024" s="102"/>
      <c r="S1024" s="102"/>
      <c r="T1024" s="102"/>
      <c r="U1024" s="102"/>
      <c r="V1024" s="102"/>
      <c r="W1024" s="102"/>
      <c r="X1024" s="102"/>
      <c r="Y1024" s="102"/>
      <c r="Z1024" s="102"/>
      <c r="AA1024" s="102"/>
    </row>
    <row r="1025">
      <c r="A1025" s="172"/>
      <c r="B1025" s="172"/>
      <c r="C1025" s="218"/>
      <c r="D1025" s="233"/>
      <c r="E1025" s="218"/>
      <c r="F1025" s="218"/>
      <c r="G1025" s="218"/>
      <c r="H1025" s="218"/>
      <c r="I1025" s="218"/>
      <c r="J1025" s="218"/>
      <c r="K1025" s="218"/>
      <c r="L1025" s="218"/>
      <c r="M1025" s="218"/>
      <c r="N1025" s="218"/>
      <c r="O1025" s="218"/>
      <c r="P1025" s="218"/>
      <c r="Q1025" s="102"/>
      <c r="R1025" s="102"/>
      <c r="S1025" s="102"/>
      <c r="T1025" s="102"/>
      <c r="U1025" s="102"/>
      <c r="V1025" s="102"/>
      <c r="W1025" s="102"/>
      <c r="X1025" s="102"/>
      <c r="Y1025" s="102"/>
      <c r="Z1025" s="102"/>
      <c r="AA1025" s="102"/>
    </row>
    <row r="1026">
      <c r="A1026" s="172"/>
      <c r="B1026" s="172"/>
      <c r="C1026" s="218"/>
      <c r="D1026" s="233"/>
      <c r="E1026" s="218"/>
      <c r="F1026" s="218"/>
      <c r="G1026" s="218"/>
      <c r="H1026" s="218"/>
      <c r="I1026" s="218"/>
      <c r="J1026" s="218"/>
      <c r="K1026" s="218"/>
      <c r="L1026" s="218"/>
      <c r="M1026" s="218"/>
      <c r="N1026" s="218"/>
      <c r="O1026" s="218"/>
      <c r="P1026" s="218"/>
      <c r="Q1026" s="102"/>
      <c r="R1026" s="102"/>
      <c r="S1026" s="102"/>
      <c r="T1026" s="102"/>
      <c r="U1026" s="102"/>
      <c r="V1026" s="102"/>
      <c r="W1026" s="102"/>
      <c r="X1026" s="102"/>
      <c r="Y1026" s="102"/>
      <c r="Z1026" s="102"/>
      <c r="AA1026" s="102"/>
    </row>
    <row r="1027">
      <c r="A1027" s="172"/>
      <c r="B1027" s="172"/>
      <c r="C1027" s="218"/>
      <c r="D1027" s="233"/>
      <c r="E1027" s="218"/>
      <c r="F1027" s="218"/>
      <c r="G1027" s="218"/>
      <c r="H1027" s="218"/>
      <c r="I1027" s="218"/>
      <c r="J1027" s="218"/>
      <c r="K1027" s="218"/>
      <c r="L1027" s="218"/>
      <c r="M1027" s="218"/>
      <c r="N1027" s="218"/>
      <c r="O1027" s="218"/>
      <c r="P1027" s="218"/>
      <c r="Q1027" s="102"/>
      <c r="R1027" s="102"/>
      <c r="S1027" s="102"/>
      <c r="T1027" s="102"/>
      <c r="U1027" s="102"/>
      <c r="V1027" s="102"/>
      <c r="W1027" s="102"/>
      <c r="X1027" s="102"/>
      <c r="Y1027" s="102"/>
      <c r="Z1027" s="102"/>
      <c r="AA1027" s="102"/>
    </row>
    <row r="1028">
      <c r="A1028" s="172"/>
      <c r="B1028" s="172"/>
      <c r="C1028" s="218"/>
      <c r="D1028" s="233"/>
      <c r="E1028" s="218"/>
      <c r="F1028" s="218"/>
      <c r="G1028" s="218"/>
      <c r="H1028" s="218"/>
      <c r="I1028" s="218"/>
      <c r="J1028" s="218"/>
      <c r="K1028" s="218"/>
      <c r="L1028" s="218"/>
      <c r="M1028" s="218"/>
      <c r="N1028" s="218"/>
      <c r="O1028" s="218"/>
      <c r="P1028" s="218"/>
      <c r="Q1028" s="102"/>
      <c r="R1028" s="102"/>
      <c r="S1028" s="102"/>
      <c r="T1028" s="102"/>
      <c r="U1028" s="102"/>
      <c r="V1028" s="102"/>
      <c r="W1028" s="102"/>
      <c r="X1028" s="102"/>
      <c r="Y1028" s="102"/>
      <c r="Z1028" s="102"/>
      <c r="AA1028" s="102"/>
    </row>
    <row r="1029">
      <c r="A1029" s="172"/>
      <c r="B1029" s="172"/>
      <c r="C1029" s="218"/>
      <c r="D1029" s="233"/>
      <c r="E1029" s="218"/>
      <c r="F1029" s="218"/>
      <c r="G1029" s="218"/>
      <c r="H1029" s="218"/>
      <c r="I1029" s="218"/>
      <c r="J1029" s="218"/>
      <c r="K1029" s="218"/>
      <c r="L1029" s="218"/>
      <c r="M1029" s="218"/>
      <c r="N1029" s="218"/>
      <c r="O1029" s="218"/>
      <c r="P1029" s="218"/>
      <c r="Q1029" s="102"/>
      <c r="R1029" s="102"/>
      <c r="S1029" s="102"/>
      <c r="T1029" s="102"/>
      <c r="U1029" s="102"/>
      <c r="V1029" s="102"/>
      <c r="W1029" s="102"/>
      <c r="X1029" s="102"/>
      <c r="Y1029" s="102"/>
      <c r="Z1029" s="102"/>
      <c r="AA1029" s="102"/>
    </row>
    <row r="1030">
      <c r="A1030" s="172"/>
      <c r="B1030" s="172"/>
      <c r="C1030" s="218"/>
      <c r="D1030" s="233"/>
      <c r="E1030" s="218"/>
      <c r="F1030" s="218"/>
      <c r="G1030" s="218"/>
      <c r="H1030" s="218"/>
      <c r="I1030" s="218"/>
      <c r="J1030" s="218"/>
      <c r="K1030" s="218"/>
      <c r="L1030" s="218"/>
      <c r="M1030" s="218"/>
      <c r="N1030" s="218"/>
      <c r="O1030" s="218"/>
      <c r="P1030" s="218"/>
      <c r="Q1030" s="102"/>
      <c r="R1030" s="102"/>
      <c r="S1030" s="102"/>
      <c r="T1030" s="102"/>
      <c r="U1030" s="102"/>
      <c r="V1030" s="102"/>
      <c r="W1030" s="102"/>
      <c r="X1030" s="102"/>
      <c r="Y1030" s="102"/>
      <c r="Z1030" s="102"/>
      <c r="AA1030" s="102"/>
    </row>
    <row r="1031">
      <c r="A1031" s="172"/>
      <c r="B1031" s="172"/>
      <c r="C1031" s="218"/>
      <c r="D1031" s="233"/>
      <c r="E1031" s="218"/>
      <c r="F1031" s="218"/>
      <c r="G1031" s="218"/>
      <c r="H1031" s="218"/>
      <c r="I1031" s="218"/>
      <c r="J1031" s="218"/>
      <c r="K1031" s="218"/>
      <c r="L1031" s="218"/>
      <c r="M1031" s="218"/>
      <c r="N1031" s="218"/>
      <c r="O1031" s="218"/>
      <c r="P1031" s="218"/>
      <c r="Q1031" s="102"/>
      <c r="R1031" s="102"/>
      <c r="S1031" s="102"/>
      <c r="T1031" s="102"/>
      <c r="U1031" s="102"/>
      <c r="V1031" s="102"/>
      <c r="W1031" s="102"/>
      <c r="X1031" s="102"/>
      <c r="Y1031" s="102"/>
      <c r="Z1031" s="102"/>
      <c r="AA1031" s="102"/>
    </row>
    <row r="1032">
      <c r="A1032" s="172"/>
      <c r="B1032" s="172"/>
      <c r="C1032" s="218"/>
      <c r="D1032" s="233"/>
      <c r="E1032" s="218"/>
      <c r="F1032" s="218"/>
      <c r="G1032" s="218"/>
      <c r="H1032" s="218"/>
      <c r="I1032" s="218"/>
      <c r="J1032" s="218"/>
      <c r="K1032" s="218"/>
      <c r="L1032" s="218"/>
      <c r="M1032" s="218"/>
      <c r="N1032" s="218"/>
      <c r="O1032" s="218"/>
      <c r="P1032" s="218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</row>
    <row r="1033">
      <c r="A1033" s="172"/>
      <c r="B1033" s="172"/>
      <c r="C1033" s="218"/>
      <c r="D1033" s="233"/>
      <c r="E1033" s="218"/>
      <c r="F1033" s="218"/>
      <c r="G1033" s="218"/>
      <c r="H1033" s="218"/>
      <c r="I1033" s="218"/>
      <c r="J1033" s="218"/>
      <c r="K1033" s="218"/>
      <c r="L1033" s="218"/>
      <c r="M1033" s="218"/>
      <c r="N1033" s="218"/>
      <c r="O1033" s="218"/>
      <c r="P1033" s="218"/>
      <c r="Q1033" s="102"/>
      <c r="R1033" s="102"/>
      <c r="S1033" s="102"/>
      <c r="T1033" s="102"/>
      <c r="U1033" s="102"/>
      <c r="V1033" s="102"/>
      <c r="W1033" s="102"/>
      <c r="X1033" s="102"/>
      <c r="Y1033" s="102"/>
      <c r="Z1033" s="102"/>
      <c r="AA1033" s="102"/>
    </row>
    <row r="1034">
      <c r="A1034" s="172"/>
      <c r="B1034" s="172"/>
      <c r="C1034" s="218"/>
      <c r="D1034" s="233"/>
      <c r="E1034" s="218"/>
      <c r="F1034" s="218"/>
      <c r="G1034" s="218"/>
      <c r="H1034" s="218"/>
      <c r="I1034" s="218"/>
      <c r="J1034" s="218"/>
      <c r="K1034" s="218"/>
      <c r="L1034" s="218"/>
      <c r="M1034" s="218"/>
      <c r="N1034" s="218"/>
      <c r="O1034" s="218"/>
      <c r="P1034" s="218"/>
      <c r="Q1034" s="102"/>
      <c r="R1034" s="102"/>
      <c r="S1034" s="102"/>
      <c r="T1034" s="102"/>
      <c r="U1034" s="102"/>
      <c r="V1034" s="102"/>
      <c r="W1034" s="102"/>
      <c r="X1034" s="102"/>
      <c r="Y1034" s="102"/>
      <c r="Z1034" s="102"/>
      <c r="AA1034" s="102"/>
    </row>
    <row r="1035">
      <c r="A1035" s="172"/>
      <c r="B1035" s="172"/>
      <c r="C1035" s="218"/>
      <c r="D1035" s="233"/>
      <c r="E1035" s="218"/>
      <c r="F1035" s="218"/>
      <c r="G1035" s="218"/>
      <c r="H1035" s="218"/>
      <c r="I1035" s="218"/>
      <c r="J1035" s="218"/>
      <c r="K1035" s="218"/>
      <c r="L1035" s="218"/>
      <c r="M1035" s="218"/>
      <c r="N1035" s="218"/>
      <c r="O1035" s="218"/>
      <c r="P1035" s="218"/>
      <c r="Q1035" s="102"/>
      <c r="R1035" s="102"/>
      <c r="S1035" s="102"/>
      <c r="T1035" s="102"/>
      <c r="U1035" s="102"/>
      <c r="V1035" s="102"/>
      <c r="W1035" s="102"/>
      <c r="X1035" s="102"/>
      <c r="Y1035" s="102"/>
      <c r="Z1035" s="102"/>
      <c r="AA1035" s="102"/>
    </row>
    <row r="1036">
      <c r="A1036" s="172"/>
      <c r="B1036" s="172"/>
      <c r="C1036" s="218"/>
      <c r="D1036" s="233"/>
      <c r="E1036" s="218"/>
      <c r="F1036" s="218"/>
      <c r="G1036" s="218"/>
      <c r="H1036" s="218"/>
      <c r="I1036" s="218"/>
      <c r="J1036" s="218"/>
      <c r="K1036" s="218"/>
      <c r="L1036" s="218"/>
      <c r="M1036" s="218"/>
      <c r="N1036" s="218"/>
      <c r="O1036" s="218"/>
      <c r="P1036" s="218"/>
      <c r="Q1036" s="102"/>
      <c r="R1036" s="102"/>
      <c r="S1036" s="102"/>
      <c r="T1036" s="102"/>
      <c r="U1036" s="102"/>
      <c r="V1036" s="102"/>
      <c r="W1036" s="102"/>
      <c r="X1036" s="102"/>
      <c r="Y1036" s="102"/>
      <c r="Z1036" s="102"/>
      <c r="AA1036" s="102"/>
    </row>
    <row r="1037">
      <c r="A1037" s="172"/>
      <c r="B1037" s="172"/>
      <c r="C1037" s="218"/>
      <c r="D1037" s="233"/>
      <c r="E1037" s="218"/>
      <c r="F1037" s="218"/>
      <c r="G1037" s="218"/>
      <c r="H1037" s="218"/>
      <c r="I1037" s="218"/>
      <c r="J1037" s="218"/>
      <c r="K1037" s="218"/>
      <c r="L1037" s="218"/>
      <c r="M1037" s="218"/>
      <c r="N1037" s="218"/>
      <c r="O1037" s="218"/>
      <c r="P1037" s="218"/>
      <c r="Q1037" s="102"/>
      <c r="R1037" s="102"/>
      <c r="S1037" s="102"/>
      <c r="T1037" s="102"/>
      <c r="U1037" s="102"/>
      <c r="V1037" s="102"/>
      <c r="W1037" s="102"/>
      <c r="X1037" s="102"/>
      <c r="Y1037" s="102"/>
      <c r="Z1037" s="102"/>
      <c r="AA1037" s="102"/>
    </row>
    <row r="1038">
      <c r="A1038" s="172"/>
      <c r="B1038" s="172"/>
      <c r="C1038" s="218"/>
      <c r="D1038" s="233"/>
      <c r="E1038" s="218"/>
      <c r="F1038" s="218"/>
      <c r="G1038" s="218"/>
      <c r="H1038" s="218"/>
      <c r="I1038" s="218"/>
      <c r="J1038" s="218"/>
      <c r="K1038" s="218"/>
      <c r="L1038" s="218"/>
      <c r="M1038" s="218"/>
      <c r="N1038" s="218"/>
      <c r="O1038" s="218"/>
      <c r="P1038" s="218"/>
      <c r="Q1038" s="102"/>
      <c r="R1038" s="102"/>
      <c r="S1038" s="102"/>
      <c r="T1038" s="102"/>
      <c r="U1038" s="102"/>
      <c r="V1038" s="102"/>
      <c r="W1038" s="102"/>
      <c r="X1038" s="102"/>
      <c r="Y1038" s="102"/>
      <c r="Z1038" s="102"/>
      <c r="AA1038" s="102"/>
    </row>
    <row r="1039">
      <c r="A1039" s="172"/>
      <c r="B1039" s="172"/>
      <c r="C1039" s="218"/>
      <c r="D1039" s="233"/>
      <c r="E1039" s="218"/>
      <c r="F1039" s="218"/>
      <c r="G1039" s="218"/>
      <c r="H1039" s="218"/>
      <c r="I1039" s="218"/>
      <c r="J1039" s="218"/>
      <c r="K1039" s="218"/>
      <c r="L1039" s="218"/>
      <c r="M1039" s="218"/>
      <c r="N1039" s="218"/>
      <c r="O1039" s="218"/>
      <c r="P1039" s="218"/>
      <c r="Q1039" s="102"/>
      <c r="R1039" s="102"/>
      <c r="S1039" s="102"/>
      <c r="T1039" s="102"/>
      <c r="U1039" s="102"/>
      <c r="V1039" s="102"/>
      <c r="W1039" s="102"/>
      <c r="X1039" s="102"/>
      <c r="Y1039" s="102"/>
      <c r="Z1039" s="102"/>
      <c r="AA1039" s="102"/>
    </row>
    <row r="1040">
      <c r="A1040" s="172"/>
      <c r="B1040" s="172"/>
      <c r="C1040" s="218"/>
      <c r="D1040" s="233"/>
      <c r="E1040" s="218"/>
      <c r="F1040" s="218"/>
      <c r="G1040" s="218"/>
      <c r="H1040" s="218"/>
      <c r="I1040" s="218"/>
      <c r="J1040" s="218"/>
      <c r="K1040" s="218"/>
      <c r="L1040" s="218"/>
      <c r="M1040" s="218"/>
      <c r="N1040" s="218"/>
      <c r="O1040" s="218"/>
      <c r="P1040" s="218"/>
      <c r="Q1040" s="102"/>
      <c r="R1040" s="102"/>
      <c r="S1040" s="102"/>
      <c r="T1040" s="102"/>
      <c r="U1040" s="102"/>
      <c r="V1040" s="102"/>
      <c r="W1040" s="102"/>
      <c r="X1040" s="102"/>
      <c r="Y1040" s="102"/>
      <c r="Z1040" s="102"/>
      <c r="AA1040" s="102"/>
    </row>
    <row r="1041">
      <c r="A1041" s="172"/>
      <c r="B1041" s="172"/>
      <c r="C1041" s="218"/>
      <c r="D1041" s="233"/>
      <c r="E1041" s="218"/>
      <c r="F1041" s="218"/>
      <c r="G1041" s="218"/>
      <c r="H1041" s="218"/>
      <c r="I1041" s="218"/>
      <c r="J1041" s="218"/>
      <c r="K1041" s="218"/>
      <c r="L1041" s="218"/>
      <c r="M1041" s="218"/>
      <c r="N1041" s="218"/>
      <c r="O1041" s="218"/>
      <c r="P1041" s="218"/>
      <c r="Q1041" s="102"/>
      <c r="R1041" s="102"/>
      <c r="S1041" s="102"/>
      <c r="T1041" s="102"/>
      <c r="U1041" s="102"/>
      <c r="V1041" s="102"/>
      <c r="W1041" s="102"/>
      <c r="X1041" s="102"/>
      <c r="Y1041" s="102"/>
      <c r="Z1041" s="102"/>
      <c r="AA1041" s="102"/>
    </row>
    <row r="1042">
      <c r="A1042" s="172"/>
      <c r="B1042" s="172"/>
      <c r="C1042" s="218"/>
      <c r="D1042" s="233"/>
      <c r="E1042" s="218"/>
      <c r="F1042" s="218"/>
      <c r="G1042" s="218"/>
      <c r="H1042" s="218"/>
      <c r="I1042" s="218"/>
      <c r="J1042" s="218"/>
      <c r="K1042" s="218"/>
      <c r="L1042" s="218"/>
      <c r="M1042" s="218"/>
      <c r="N1042" s="218"/>
      <c r="O1042" s="218"/>
      <c r="P1042" s="218"/>
      <c r="Q1042" s="102"/>
      <c r="R1042" s="102"/>
      <c r="S1042" s="102"/>
      <c r="T1042" s="102"/>
      <c r="U1042" s="102"/>
      <c r="V1042" s="102"/>
      <c r="W1042" s="102"/>
      <c r="X1042" s="102"/>
      <c r="Y1042" s="102"/>
      <c r="Z1042" s="102"/>
      <c r="AA1042" s="102"/>
    </row>
    <row r="1043">
      <c r="A1043" s="172"/>
      <c r="B1043" s="172"/>
      <c r="C1043" s="218"/>
      <c r="D1043" s="233"/>
      <c r="E1043" s="218"/>
      <c r="F1043" s="218"/>
      <c r="G1043" s="218"/>
      <c r="H1043" s="218"/>
      <c r="I1043" s="218"/>
      <c r="J1043" s="218"/>
      <c r="K1043" s="218"/>
      <c r="L1043" s="218"/>
      <c r="M1043" s="218"/>
      <c r="N1043" s="218"/>
      <c r="O1043" s="218"/>
      <c r="P1043" s="218"/>
      <c r="Q1043" s="102"/>
      <c r="R1043" s="102"/>
      <c r="S1043" s="102"/>
      <c r="T1043" s="102"/>
      <c r="U1043" s="102"/>
      <c r="V1043" s="102"/>
      <c r="W1043" s="102"/>
      <c r="X1043" s="102"/>
      <c r="Y1043" s="102"/>
      <c r="Z1043" s="102"/>
      <c r="AA1043" s="102"/>
    </row>
    <row r="1044">
      <c r="A1044" s="172"/>
      <c r="B1044" s="172"/>
      <c r="C1044" s="218"/>
      <c r="D1044" s="233"/>
      <c r="E1044" s="218"/>
      <c r="F1044" s="218"/>
      <c r="G1044" s="218"/>
      <c r="H1044" s="218"/>
      <c r="I1044" s="218"/>
      <c r="J1044" s="218"/>
      <c r="K1044" s="218"/>
      <c r="L1044" s="218"/>
      <c r="M1044" s="218"/>
      <c r="N1044" s="218"/>
      <c r="O1044" s="218"/>
      <c r="P1044" s="218"/>
      <c r="Q1044" s="102"/>
      <c r="R1044" s="102"/>
      <c r="S1044" s="102"/>
      <c r="T1044" s="102"/>
      <c r="U1044" s="102"/>
      <c r="V1044" s="102"/>
      <c r="W1044" s="102"/>
      <c r="X1044" s="102"/>
      <c r="Y1044" s="102"/>
      <c r="Z1044" s="102"/>
      <c r="AA1044" s="102"/>
    </row>
    <row r="1045">
      <c r="A1045" s="172"/>
      <c r="B1045" s="172"/>
      <c r="C1045" s="218"/>
      <c r="D1045" s="233"/>
      <c r="E1045" s="218"/>
      <c r="F1045" s="218"/>
      <c r="G1045" s="218"/>
      <c r="H1045" s="218"/>
      <c r="I1045" s="218"/>
      <c r="J1045" s="218"/>
      <c r="K1045" s="218"/>
      <c r="L1045" s="218"/>
      <c r="M1045" s="218"/>
      <c r="N1045" s="218"/>
      <c r="O1045" s="218"/>
      <c r="P1045" s="218"/>
      <c r="Q1045" s="102"/>
      <c r="R1045" s="102"/>
      <c r="S1045" s="102"/>
      <c r="T1045" s="102"/>
      <c r="U1045" s="102"/>
      <c r="V1045" s="102"/>
      <c r="W1045" s="102"/>
      <c r="X1045" s="102"/>
      <c r="Y1045" s="102"/>
      <c r="Z1045" s="102"/>
      <c r="AA1045" s="102"/>
    </row>
    <row r="1046">
      <c r="A1046" s="172"/>
      <c r="B1046" s="172"/>
      <c r="C1046" s="218"/>
      <c r="D1046" s="233"/>
      <c r="E1046" s="218"/>
      <c r="F1046" s="218"/>
      <c r="G1046" s="218"/>
      <c r="H1046" s="218"/>
      <c r="I1046" s="218"/>
      <c r="J1046" s="218"/>
      <c r="K1046" s="218"/>
      <c r="L1046" s="218"/>
      <c r="M1046" s="218"/>
      <c r="N1046" s="218"/>
      <c r="O1046" s="218"/>
      <c r="P1046" s="218"/>
      <c r="Q1046" s="102"/>
      <c r="R1046" s="102"/>
      <c r="S1046" s="102"/>
      <c r="T1046" s="102"/>
      <c r="U1046" s="102"/>
      <c r="V1046" s="102"/>
      <c r="W1046" s="102"/>
      <c r="X1046" s="102"/>
      <c r="Y1046" s="102"/>
      <c r="Z1046" s="102"/>
      <c r="AA1046" s="102"/>
    </row>
    <row r="1047">
      <c r="A1047" s="172"/>
      <c r="B1047" s="172"/>
      <c r="C1047" s="218"/>
      <c r="D1047" s="233"/>
      <c r="E1047" s="218"/>
      <c r="F1047" s="218"/>
      <c r="G1047" s="218"/>
      <c r="H1047" s="218"/>
      <c r="I1047" s="218"/>
      <c r="J1047" s="218"/>
      <c r="K1047" s="218"/>
      <c r="L1047" s="218"/>
      <c r="M1047" s="218"/>
      <c r="N1047" s="218"/>
      <c r="O1047" s="218"/>
      <c r="P1047" s="218"/>
      <c r="Q1047" s="102"/>
      <c r="R1047" s="102"/>
      <c r="S1047" s="102"/>
      <c r="T1047" s="102"/>
      <c r="U1047" s="102"/>
      <c r="V1047" s="102"/>
      <c r="W1047" s="102"/>
      <c r="X1047" s="102"/>
      <c r="Y1047" s="102"/>
      <c r="Z1047" s="102"/>
      <c r="AA1047" s="102"/>
    </row>
    <row r="1048">
      <c r="A1048" s="172"/>
      <c r="B1048" s="172"/>
      <c r="C1048" s="218"/>
      <c r="D1048" s="233"/>
      <c r="E1048" s="218"/>
      <c r="F1048" s="218"/>
      <c r="G1048" s="218"/>
      <c r="H1048" s="218"/>
      <c r="I1048" s="218"/>
      <c r="J1048" s="218"/>
      <c r="K1048" s="218"/>
      <c r="L1048" s="218"/>
      <c r="M1048" s="218"/>
      <c r="N1048" s="218"/>
      <c r="O1048" s="218"/>
      <c r="P1048" s="218"/>
      <c r="Q1048" s="102"/>
      <c r="R1048" s="102"/>
      <c r="S1048" s="102"/>
      <c r="T1048" s="102"/>
      <c r="U1048" s="102"/>
      <c r="V1048" s="102"/>
      <c r="W1048" s="102"/>
      <c r="X1048" s="102"/>
      <c r="Y1048" s="102"/>
      <c r="Z1048" s="102"/>
      <c r="AA1048" s="102"/>
    </row>
    <row r="1049">
      <c r="A1049" s="172"/>
      <c r="B1049" s="172"/>
      <c r="C1049" s="218"/>
      <c r="D1049" s="233"/>
      <c r="E1049" s="218"/>
      <c r="F1049" s="218"/>
      <c r="G1049" s="218"/>
      <c r="H1049" s="218"/>
      <c r="I1049" s="218"/>
      <c r="J1049" s="218"/>
      <c r="K1049" s="218"/>
      <c r="L1049" s="218"/>
      <c r="M1049" s="218"/>
      <c r="N1049" s="218"/>
      <c r="O1049" s="218"/>
      <c r="P1049" s="218"/>
      <c r="Q1049" s="102"/>
      <c r="R1049" s="102"/>
      <c r="S1049" s="102"/>
      <c r="T1049" s="102"/>
      <c r="U1049" s="102"/>
      <c r="V1049" s="102"/>
      <c r="W1049" s="102"/>
      <c r="X1049" s="102"/>
      <c r="Y1049" s="102"/>
      <c r="Z1049" s="102"/>
      <c r="AA1049" s="102"/>
    </row>
    <row r="1050">
      <c r="A1050" s="172"/>
      <c r="B1050" s="172"/>
      <c r="C1050" s="218"/>
      <c r="D1050" s="233"/>
      <c r="E1050" s="218"/>
      <c r="F1050" s="218"/>
      <c r="G1050" s="218"/>
      <c r="H1050" s="218"/>
      <c r="I1050" s="218"/>
      <c r="J1050" s="218"/>
      <c r="K1050" s="218"/>
      <c r="L1050" s="218"/>
      <c r="M1050" s="218"/>
      <c r="N1050" s="218"/>
      <c r="O1050" s="218"/>
      <c r="P1050" s="218"/>
      <c r="Q1050" s="102"/>
      <c r="R1050" s="102"/>
      <c r="S1050" s="102"/>
      <c r="T1050" s="102"/>
      <c r="U1050" s="102"/>
      <c r="V1050" s="102"/>
      <c r="W1050" s="102"/>
      <c r="X1050" s="102"/>
      <c r="Y1050" s="102"/>
      <c r="Z1050" s="102"/>
      <c r="AA1050" s="102"/>
    </row>
    <row r="1051">
      <c r="A1051" s="172"/>
      <c r="B1051" s="172"/>
      <c r="C1051" s="218"/>
      <c r="D1051" s="233"/>
      <c r="E1051" s="218"/>
      <c r="F1051" s="218"/>
      <c r="G1051" s="218"/>
      <c r="H1051" s="218"/>
      <c r="I1051" s="218"/>
      <c r="J1051" s="218"/>
      <c r="K1051" s="218"/>
      <c r="L1051" s="218"/>
      <c r="M1051" s="218"/>
      <c r="N1051" s="218"/>
      <c r="O1051" s="218"/>
      <c r="P1051" s="218"/>
      <c r="Q1051" s="102"/>
      <c r="R1051" s="102"/>
      <c r="S1051" s="102"/>
      <c r="T1051" s="102"/>
      <c r="U1051" s="102"/>
      <c r="V1051" s="102"/>
      <c r="W1051" s="102"/>
      <c r="X1051" s="102"/>
      <c r="Y1051" s="102"/>
      <c r="Z1051" s="102"/>
      <c r="AA1051" s="102"/>
    </row>
    <row r="1052">
      <c r="A1052" s="172"/>
      <c r="B1052" s="172"/>
      <c r="C1052" s="218"/>
      <c r="D1052" s="233"/>
      <c r="E1052" s="218"/>
      <c r="F1052" s="218"/>
      <c r="G1052" s="218"/>
      <c r="H1052" s="218"/>
      <c r="I1052" s="218"/>
      <c r="J1052" s="218"/>
      <c r="K1052" s="218"/>
      <c r="L1052" s="218"/>
      <c r="M1052" s="218"/>
      <c r="N1052" s="218"/>
      <c r="O1052" s="218"/>
      <c r="P1052" s="218"/>
      <c r="Q1052" s="102"/>
      <c r="R1052" s="102"/>
      <c r="S1052" s="102"/>
      <c r="T1052" s="102"/>
      <c r="U1052" s="102"/>
      <c r="V1052" s="102"/>
      <c r="W1052" s="102"/>
      <c r="X1052" s="102"/>
      <c r="Y1052" s="102"/>
      <c r="Z1052" s="102"/>
      <c r="AA1052" s="102"/>
    </row>
    <row r="1053">
      <c r="A1053" s="172"/>
      <c r="B1053" s="172"/>
      <c r="C1053" s="218"/>
      <c r="D1053" s="233"/>
      <c r="E1053" s="218"/>
      <c r="F1053" s="218"/>
      <c r="G1053" s="218"/>
      <c r="H1053" s="218"/>
      <c r="I1053" s="218"/>
      <c r="J1053" s="218"/>
      <c r="K1053" s="218"/>
      <c r="L1053" s="218"/>
      <c r="M1053" s="218"/>
      <c r="N1053" s="218"/>
      <c r="O1053" s="218"/>
      <c r="P1053" s="218"/>
      <c r="Q1053" s="102"/>
      <c r="R1053" s="102"/>
      <c r="S1053" s="102"/>
      <c r="T1053" s="102"/>
      <c r="U1053" s="102"/>
      <c r="V1053" s="102"/>
      <c r="W1053" s="102"/>
      <c r="X1053" s="102"/>
      <c r="Y1053" s="102"/>
      <c r="Z1053" s="102"/>
      <c r="AA1053" s="102"/>
    </row>
    <row r="1054">
      <c r="A1054" s="172"/>
      <c r="B1054" s="172"/>
      <c r="C1054" s="218"/>
      <c r="D1054" s="233"/>
      <c r="E1054" s="218"/>
      <c r="F1054" s="218"/>
      <c r="G1054" s="218"/>
      <c r="H1054" s="218"/>
      <c r="I1054" s="218"/>
      <c r="J1054" s="218"/>
      <c r="K1054" s="218"/>
      <c r="L1054" s="218"/>
      <c r="M1054" s="218"/>
      <c r="N1054" s="218"/>
      <c r="O1054" s="218"/>
      <c r="P1054" s="218"/>
      <c r="Q1054" s="102"/>
      <c r="R1054" s="102"/>
      <c r="S1054" s="102"/>
      <c r="T1054" s="102"/>
      <c r="U1054" s="102"/>
      <c r="V1054" s="102"/>
      <c r="W1054" s="102"/>
      <c r="X1054" s="102"/>
      <c r="Y1054" s="102"/>
      <c r="Z1054" s="102"/>
      <c r="AA1054" s="102"/>
    </row>
    <row r="1055">
      <c r="A1055" s="172"/>
      <c r="B1055" s="172"/>
      <c r="C1055" s="218"/>
      <c r="D1055" s="233"/>
      <c r="E1055" s="218"/>
      <c r="F1055" s="218"/>
      <c r="G1055" s="218"/>
      <c r="H1055" s="218"/>
      <c r="I1055" s="218"/>
      <c r="J1055" s="218"/>
      <c r="K1055" s="218"/>
      <c r="L1055" s="218"/>
      <c r="M1055" s="218"/>
      <c r="N1055" s="218"/>
      <c r="O1055" s="218"/>
      <c r="P1055" s="218"/>
      <c r="Q1055" s="102"/>
      <c r="R1055" s="102"/>
      <c r="S1055" s="102"/>
      <c r="T1055" s="102"/>
      <c r="U1055" s="102"/>
      <c r="V1055" s="102"/>
      <c r="W1055" s="102"/>
      <c r="X1055" s="102"/>
      <c r="Y1055" s="102"/>
      <c r="Z1055" s="102"/>
      <c r="AA1055" s="102"/>
    </row>
    <row r="1056">
      <c r="A1056" s="172"/>
      <c r="B1056" s="172"/>
      <c r="C1056" s="218"/>
      <c r="D1056" s="233"/>
      <c r="E1056" s="218"/>
      <c r="F1056" s="218"/>
      <c r="G1056" s="218"/>
      <c r="H1056" s="218"/>
      <c r="I1056" s="218"/>
      <c r="J1056" s="218"/>
      <c r="K1056" s="218"/>
      <c r="L1056" s="218"/>
      <c r="M1056" s="218"/>
      <c r="N1056" s="218"/>
      <c r="O1056" s="218"/>
      <c r="P1056" s="218"/>
      <c r="Q1056" s="102"/>
      <c r="R1056" s="102"/>
      <c r="S1056" s="102"/>
      <c r="T1056" s="102"/>
      <c r="U1056" s="102"/>
      <c r="V1056" s="102"/>
      <c r="W1056" s="102"/>
      <c r="X1056" s="102"/>
      <c r="Y1056" s="102"/>
      <c r="Z1056" s="102"/>
      <c r="AA1056" s="102"/>
    </row>
    <row r="1057">
      <c r="A1057" s="172"/>
      <c r="B1057" s="172"/>
      <c r="C1057" s="218"/>
      <c r="D1057" s="233"/>
      <c r="E1057" s="218"/>
      <c r="F1057" s="218"/>
      <c r="G1057" s="218"/>
      <c r="H1057" s="218"/>
      <c r="I1057" s="218"/>
      <c r="J1057" s="218"/>
      <c r="K1057" s="218"/>
      <c r="L1057" s="218"/>
      <c r="M1057" s="218"/>
      <c r="N1057" s="218"/>
      <c r="O1057" s="218"/>
      <c r="P1057" s="218"/>
      <c r="Q1057" s="102"/>
      <c r="R1057" s="102"/>
      <c r="S1057" s="102"/>
      <c r="T1057" s="102"/>
      <c r="U1057" s="102"/>
      <c r="V1057" s="102"/>
      <c r="W1057" s="102"/>
      <c r="X1057" s="102"/>
      <c r="Y1057" s="102"/>
      <c r="Z1057" s="102"/>
      <c r="AA1057" s="102"/>
    </row>
    <row r="1058">
      <c r="A1058" s="172"/>
      <c r="B1058" s="172"/>
      <c r="C1058" s="218"/>
      <c r="D1058" s="233"/>
      <c r="E1058" s="218"/>
      <c r="F1058" s="218"/>
      <c r="G1058" s="218"/>
      <c r="H1058" s="218"/>
      <c r="I1058" s="218"/>
      <c r="J1058" s="218"/>
      <c r="K1058" s="218"/>
      <c r="L1058" s="218"/>
      <c r="M1058" s="218"/>
      <c r="N1058" s="218"/>
      <c r="O1058" s="218"/>
      <c r="P1058" s="218"/>
      <c r="Q1058" s="102"/>
      <c r="R1058" s="102"/>
      <c r="S1058" s="102"/>
      <c r="T1058" s="102"/>
      <c r="U1058" s="102"/>
      <c r="V1058" s="102"/>
      <c r="W1058" s="102"/>
      <c r="X1058" s="102"/>
      <c r="Y1058" s="102"/>
      <c r="Z1058" s="102"/>
      <c r="AA1058" s="102"/>
    </row>
    <row r="1059">
      <c r="A1059" s="172"/>
      <c r="B1059" s="172"/>
      <c r="C1059" s="218"/>
      <c r="D1059" s="233"/>
      <c r="E1059" s="218"/>
      <c r="F1059" s="218"/>
      <c r="G1059" s="218"/>
      <c r="H1059" s="218"/>
      <c r="I1059" s="218"/>
      <c r="J1059" s="218"/>
      <c r="K1059" s="218"/>
      <c r="L1059" s="218"/>
      <c r="M1059" s="218"/>
      <c r="N1059" s="218"/>
      <c r="O1059" s="218"/>
      <c r="P1059" s="218"/>
      <c r="Q1059" s="102"/>
      <c r="R1059" s="102"/>
      <c r="S1059" s="102"/>
      <c r="T1059" s="102"/>
      <c r="U1059" s="102"/>
      <c r="V1059" s="102"/>
      <c r="W1059" s="102"/>
      <c r="X1059" s="102"/>
      <c r="Y1059" s="102"/>
      <c r="Z1059" s="102"/>
      <c r="AA1059" s="102"/>
    </row>
    <row r="1060">
      <c r="A1060" s="172"/>
      <c r="B1060" s="172"/>
      <c r="C1060" s="218"/>
      <c r="D1060" s="233"/>
      <c r="E1060" s="218"/>
      <c r="F1060" s="218"/>
      <c r="G1060" s="218"/>
      <c r="H1060" s="218"/>
      <c r="I1060" s="218"/>
      <c r="J1060" s="218"/>
      <c r="K1060" s="218"/>
      <c r="L1060" s="218"/>
      <c r="M1060" s="218"/>
      <c r="N1060" s="218"/>
      <c r="O1060" s="218"/>
      <c r="P1060" s="218"/>
      <c r="Q1060" s="102"/>
      <c r="R1060" s="102"/>
      <c r="S1060" s="102"/>
      <c r="T1060" s="102"/>
      <c r="U1060" s="102"/>
      <c r="V1060" s="102"/>
      <c r="W1060" s="102"/>
      <c r="X1060" s="102"/>
      <c r="Y1060" s="102"/>
      <c r="Z1060" s="102"/>
      <c r="AA1060" s="102"/>
    </row>
    <row r="1061">
      <c r="A1061" s="172"/>
      <c r="B1061" s="172"/>
      <c r="C1061" s="218"/>
      <c r="D1061" s="233"/>
      <c r="E1061" s="218"/>
      <c r="F1061" s="218"/>
      <c r="G1061" s="218"/>
      <c r="H1061" s="218"/>
      <c r="I1061" s="218"/>
      <c r="J1061" s="218"/>
      <c r="K1061" s="218"/>
      <c r="L1061" s="218"/>
      <c r="M1061" s="218"/>
      <c r="N1061" s="218"/>
      <c r="O1061" s="218"/>
      <c r="P1061" s="218"/>
      <c r="Q1061" s="102"/>
      <c r="R1061" s="102"/>
      <c r="S1061" s="102"/>
      <c r="T1061" s="102"/>
      <c r="U1061" s="102"/>
      <c r="V1061" s="102"/>
      <c r="W1061" s="102"/>
      <c r="X1061" s="102"/>
      <c r="Y1061" s="102"/>
      <c r="Z1061" s="102"/>
      <c r="AA1061" s="102"/>
    </row>
    <row r="1062">
      <c r="A1062" s="172"/>
      <c r="B1062" s="172"/>
      <c r="C1062" s="218"/>
      <c r="D1062" s="233"/>
      <c r="E1062" s="218"/>
      <c r="F1062" s="218"/>
      <c r="G1062" s="218"/>
      <c r="H1062" s="218"/>
      <c r="I1062" s="218"/>
      <c r="J1062" s="218"/>
      <c r="K1062" s="218"/>
      <c r="L1062" s="218"/>
      <c r="M1062" s="218"/>
      <c r="N1062" s="218"/>
      <c r="O1062" s="218"/>
      <c r="P1062" s="218"/>
      <c r="Q1062" s="102"/>
      <c r="R1062" s="102"/>
      <c r="S1062" s="102"/>
      <c r="T1062" s="102"/>
      <c r="U1062" s="102"/>
      <c r="V1062" s="102"/>
      <c r="W1062" s="102"/>
      <c r="X1062" s="102"/>
      <c r="Y1062" s="102"/>
      <c r="Z1062" s="102"/>
      <c r="AA1062" s="102"/>
    </row>
    <row r="1063">
      <c r="A1063" s="172"/>
      <c r="B1063" s="172"/>
      <c r="C1063" s="218"/>
      <c r="D1063" s="233"/>
      <c r="E1063" s="218"/>
      <c r="F1063" s="218"/>
      <c r="G1063" s="218"/>
      <c r="H1063" s="218"/>
      <c r="I1063" s="218"/>
      <c r="J1063" s="218"/>
      <c r="K1063" s="218"/>
      <c r="L1063" s="218"/>
      <c r="M1063" s="218"/>
      <c r="N1063" s="218"/>
      <c r="O1063" s="218"/>
      <c r="P1063" s="218"/>
      <c r="Q1063" s="102"/>
      <c r="R1063" s="102"/>
      <c r="S1063" s="102"/>
      <c r="T1063" s="102"/>
      <c r="U1063" s="102"/>
      <c r="V1063" s="102"/>
      <c r="W1063" s="102"/>
      <c r="X1063" s="102"/>
      <c r="Y1063" s="102"/>
      <c r="Z1063" s="102"/>
      <c r="AA1063" s="102"/>
    </row>
    <row r="1064">
      <c r="A1064" s="172"/>
      <c r="B1064" s="172"/>
      <c r="C1064" s="218"/>
      <c r="D1064" s="233"/>
      <c r="E1064" s="218"/>
      <c r="F1064" s="218"/>
      <c r="G1064" s="218"/>
      <c r="H1064" s="218"/>
      <c r="I1064" s="218"/>
      <c r="J1064" s="218"/>
      <c r="K1064" s="218"/>
      <c r="L1064" s="218"/>
      <c r="M1064" s="218"/>
      <c r="N1064" s="218"/>
      <c r="O1064" s="218"/>
      <c r="P1064" s="218"/>
      <c r="Q1064" s="102"/>
      <c r="R1064" s="102"/>
      <c r="S1064" s="102"/>
      <c r="T1064" s="102"/>
      <c r="U1064" s="102"/>
      <c r="V1064" s="102"/>
      <c r="W1064" s="102"/>
      <c r="X1064" s="102"/>
      <c r="Y1064" s="102"/>
      <c r="Z1064" s="102"/>
      <c r="AA1064" s="102"/>
    </row>
    <row r="1065">
      <c r="A1065" s="172"/>
      <c r="B1065" s="172"/>
      <c r="C1065" s="218"/>
      <c r="D1065" s="233"/>
      <c r="E1065" s="218"/>
      <c r="F1065" s="218"/>
      <c r="G1065" s="218"/>
      <c r="H1065" s="218"/>
      <c r="I1065" s="218"/>
      <c r="J1065" s="218"/>
      <c r="K1065" s="218"/>
      <c r="L1065" s="218"/>
      <c r="M1065" s="218"/>
      <c r="N1065" s="218"/>
      <c r="O1065" s="218"/>
      <c r="P1065" s="218"/>
      <c r="Q1065" s="102"/>
      <c r="R1065" s="102"/>
      <c r="S1065" s="102"/>
      <c r="T1065" s="102"/>
      <c r="U1065" s="102"/>
      <c r="V1065" s="102"/>
      <c r="W1065" s="102"/>
      <c r="X1065" s="102"/>
      <c r="Y1065" s="102"/>
      <c r="Z1065" s="102"/>
      <c r="AA1065" s="102"/>
    </row>
    <row r="1066">
      <c r="A1066" s="172"/>
      <c r="B1066" s="172"/>
      <c r="C1066" s="218"/>
      <c r="D1066" s="233"/>
      <c r="E1066" s="218"/>
      <c r="F1066" s="218"/>
      <c r="G1066" s="218"/>
      <c r="H1066" s="218"/>
      <c r="I1066" s="218"/>
      <c r="J1066" s="218"/>
      <c r="K1066" s="218"/>
      <c r="L1066" s="218"/>
      <c r="M1066" s="218"/>
      <c r="N1066" s="218"/>
      <c r="O1066" s="218"/>
      <c r="P1066" s="218"/>
      <c r="Q1066" s="102"/>
      <c r="R1066" s="102"/>
      <c r="S1066" s="102"/>
      <c r="T1066" s="102"/>
      <c r="U1066" s="102"/>
      <c r="V1066" s="102"/>
      <c r="W1066" s="102"/>
      <c r="X1066" s="102"/>
      <c r="Y1066" s="102"/>
      <c r="Z1066" s="102"/>
      <c r="AA1066" s="102"/>
    </row>
    <row r="1067">
      <c r="A1067" s="172"/>
      <c r="B1067" s="172"/>
      <c r="C1067" s="218"/>
      <c r="D1067" s="233"/>
      <c r="E1067" s="218"/>
      <c r="F1067" s="218"/>
      <c r="G1067" s="218"/>
      <c r="H1067" s="218"/>
      <c r="I1067" s="218"/>
      <c r="J1067" s="218"/>
      <c r="K1067" s="218"/>
      <c r="L1067" s="218"/>
      <c r="M1067" s="218"/>
      <c r="N1067" s="218"/>
      <c r="O1067" s="218"/>
      <c r="P1067" s="218"/>
      <c r="Q1067" s="102"/>
      <c r="R1067" s="102"/>
      <c r="S1067" s="102"/>
      <c r="T1067" s="102"/>
      <c r="U1067" s="102"/>
      <c r="V1067" s="102"/>
      <c r="W1067" s="102"/>
      <c r="X1067" s="102"/>
      <c r="Y1067" s="102"/>
      <c r="Z1067" s="102"/>
      <c r="AA1067" s="102"/>
    </row>
    <row r="1068">
      <c r="A1068" s="172"/>
      <c r="B1068" s="172"/>
      <c r="C1068" s="218"/>
      <c r="D1068" s="233"/>
      <c r="E1068" s="218"/>
      <c r="F1068" s="218"/>
      <c r="G1068" s="218"/>
      <c r="H1068" s="218"/>
      <c r="I1068" s="218"/>
      <c r="J1068" s="218"/>
      <c r="K1068" s="218"/>
      <c r="L1068" s="218"/>
      <c r="M1068" s="218"/>
      <c r="N1068" s="218"/>
      <c r="O1068" s="218"/>
      <c r="P1068" s="218"/>
      <c r="Q1068" s="102"/>
      <c r="R1068" s="102"/>
      <c r="S1068" s="102"/>
      <c r="T1068" s="102"/>
      <c r="U1068" s="102"/>
      <c r="V1068" s="102"/>
      <c r="W1068" s="102"/>
      <c r="X1068" s="102"/>
      <c r="Y1068" s="102"/>
      <c r="Z1068" s="102"/>
      <c r="AA1068" s="102"/>
    </row>
    <row r="1069">
      <c r="A1069" s="172"/>
      <c r="B1069" s="172"/>
      <c r="C1069" s="218"/>
      <c r="D1069" s="233"/>
      <c r="E1069" s="218"/>
      <c r="F1069" s="218"/>
      <c r="G1069" s="218"/>
      <c r="H1069" s="218"/>
      <c r="I1069" s="218"/>
      <c r="J1069" s="218"/>
      <c r="K1069" s="218"/>
      <c r="L1069" s="218"/>
      <c r="M1069" s="218"/>
      <c r="N1069" s="218"/>
      <c r="O1069" s="218"/>
      <c r="P1069" s="218"/>
      <c r="Q1069" s="102"/>
      <c r="R1069" s="102"/>
      <c r="S1069" s="102"/>
      <c r="T1069" s="102"/>
      <c r="U1069" s="102"/>
      <c r="V1069" s="102"/>
      <c r="W1069" s="102"/>
      <c r="X1069" s="102"/>
      <c r="Y1069" s="102"/>
      <c r="Z1069" s="102"/>
      <c r="AA1069" s="102"/>
    </row>
    <row r="1070">
      <c r="A1070" s="172"/>
      <c r="B1070" s="172"/>
      <c r="C1070" s="218"/>
      <c r="D1070" s="233"/>
      <c r="E1070" s="218"/>
      <c r="F1070" s="218"/>
      <c r="G1070" s="218"/>
      <c r="H1070" s="218"/>
      <c r="I1070" s="218"/>
      <c r="J1070" s="218"/>
      <c r="K1070" s="218"/>
      <c r="L1070" s="218"/>
      <c r="M1070" s="218"/>
      <c r="N1070" s="218"/>
      <c r="O1070" s="218"/>
      <c r="P1070" s="218"/>
      <c r="Q1070" s="102"/>
      <c r="R1070" s="102"/>
      <c r="S1070" s="102"/>
      <c r="T1070" s="102"/>
      <c r="U1070" s="102"/>
      <c r="V1070" s="102"/>
      <c r="W1070" s="102"/>
      <c r="X1070" s="102"/>
      <c r="Y1070" s="102"/>
      <c r="Z1070" s="102"/>
      <c r="AA1070" s="102"/>
    </row>
    <row r="1071">
      <c r="A1071" s="172"/>
      <c r="B1071" s="172"/>
      <c r="C1071" s="218"/>
      <c r="D1071" s="233"/>
      <c r="E1071" s="218"/>
      <c r="F1071" s="218"/>
      <c r="G1071" s="218"/>
      <c r="H1071" s="218"/>
      <c r="I1071" s="218"/>
      <c r="J1071" s="218"/>
      <c r="K1071" s="218"/>
      <c r="L1071" s="218"/>
      <c r="M1071" s="218"/>
      <c r="N1071" s="218"/>
      <c r="O1071" s="218"/>
      <c r="P1071" s="218"/>
      <c r="Q1071" s="102"/>
      <c r="R1071" s="102"/>
      <c r="S1071" s="102"/>
      <c r="T1071" s="102"/>
      <c r="U1071" s="102"/>
      <c r="V1071" s="102"/>
      <c r="W1071" s="102"/>
      <c r="X1071" s="102"/>
      <c r="Y1071" s="102"/>
      <c r="Z1071" s="102"/>
      <c r="AA1071" s="102"/>
    </row>
    <row r="1072">
      <c r="A1072" s="172"/>
      <c r="B1072" s="172"/>
      <c r="C1072" s="218"/>
      <c r="D1072" s="233"/>
      <c r="E1072" s="218"/>
      <c r="F1072" s="218"/>
      <c r="G1072" s="218"/>
      <c r="H1072" s="218"/>
      <c r="I1072" s="218"/>
      <c r="J1072" s="218"/>
      <c r="K1072" s="218"/>
      <c r="L1072" s="218"/>
      <c r="M1072" s="218"/>
      <c r="N1072" s="218"/>
      <c r="O1072" s="218"/>
      <c r="P1072" s="218"/>
      <c r="Q1072" s="102"/>
      <c r="R1072" s="102"/>
      <c r="S1072" s="102"/>
      <c r="T1072" s="102"/>
      <c r="U1072" s="102"/>
      <c r="V1072" s="102"/>
      <c r="W1072" s="102"/>
      <c r="X1072" s="102"/>
      <c r="Y1072" s="102"/>
      <c r="Z1072" s="102"/>
      <c r="AA1072" s="102"/>
    </row>
    <row r="1073">
      <c r="A1073" s="172"/>
      <c r="B1073" s="172"/>
      <c r="C1073" s="218"/>
      <c r="D1073" s="233"/>
      <c r="E1073" s="218"/>
      <c r="F1073" s="218"/>
      <c r="G1073" s="218"/>
      <c r="H1073" s="218"/>
      <c r="I1073" s="218"/>
      <c r="J1073" s="218"/>
      <c r="K1073" s="218"/>
      <c r="L1073" s="218"/>
      <c r="M1073" s="218"/>
      <c r="N1073" s="218"/>
      <c r="O1073" s="218"/>
      <c r="P1073" s="218"/>
      <c r="Q1073" s="102"/>
      <c r="R1073" s="102"/>
      <c r="S1073" s="102"/>
      <c r="T1073" s="102"/>
      <c r="U1073" s="102"/>
      <c r="V1073" s="102"/>
      <c r="W1073" s="102"/>
      <c r="X1073" s="102"/>
      <c r="Y1073" s="102"/>
      <c r="Z1073" s="102"/>
      <c r="AA1073" s="102"/>
    </row>
    <row r="1074">
      <c r="A1074" s="172"/>
      <c r="B1074" s="172"/>
      <c r="C1074" s="218"/>
      <c r="D1074" s="233"/>
      <c r="E1074" s="218"/>
      <c r="F1074" s="218"/>
      <c r="G1074" s="218"/>
      <c r="H1074" s="218"/>
      <c r="I1074" s="218"/>
      <c r="J1074" s="218"/>
      <c r="K1074" s="218"/>
      <c r="L1074" s="218"/>
      <c r="M1074" s="218"/>
      <c r="N1074" s="218"/>
      <c r="O1074" s="218"/>
      <c r="P1074" s="218"/>
      <c r="Q1074" s="102"/>
      <c r="R1074" s="102"/>
      <c r="S1074" s="102"/>
      <c r="T1074" s="102"/>
      <c r="U1074" s="102"/>
      <c r="V1074" s="102"/>
      <c r="W1074" s="102"/>
      <c r="X1074" s="102"/>
      <c r="Y1074" s="102"/>
      <c r="Z1074" s="102"/>
      <c r="AA1074" s="102"/>
    </row>
    <row r="1075">
      <c r="A1075" s="172"/>
      <c r="B1075" s="172"/>
      <c r="C1075" s="218"/>
      <c r="D1075" s="233"/>
      <c r="E1075" s="218"/>
      <c r="F1075" s="218"/>
      <c r="G1075" s="218"/>
      <c r="H1075" s="218"/>
      <c r="I1075" s="218"/>
      <c r="J1075" s="218"/>
      <c r="K1075" s="218"/>
      <c r="L1075" s="218"/>
      <c r="M1075" s="218"/>
      <c r="N1075" s="218"/>
      <c r="O1075" s="218"/>
      <c r="P1075" s="218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</row>
    <row r="1076">
      <c r="A1076" s="172"/>
      <c r="B1076" s="172"/>
      <c r="C1076" s="218"/>
      <c r="D1076" s="233"/>
      <c r="E1076" s="218"/>
      <c r="F1076" s="218"/>
      <c r="G1076" s="218"/>
      <c r="H1076" s="218"/>
      <c r="I1076" s="218"/>
      <c r="J1076" s="218"/>
      <c r="K1076" s="218"/>
      <c r="L1076" s="218"/>
      <c r="M1076" s="218"/>
      <c r="N1076" s="218"/>
      <c r="O1076" s="218"/>
      <c r="P1076" s="218"/>
      <c r="Q1076" s="102"/>
      <c r="R1076" s="102"/>
      <c r="S1076" s="102"/>
      <c r="T1076" s="102"/>
      <c r="U1076" s="102"/>
      <c r="V1076" s="102"/>
      <c r="W1076" s="102"/>
      <c r="X1076" s="102"/>
      <c r="Y1076" s="102"/>
      <c r="Z1076" s="102"/>
      <c r="AA1076" s="102"/>
    </row>
    <row r="1077">
      <c r="A1077" s="172"/>
      <c r="B1077" s="172"/>
      <c r="C1077" s="218"/>
      <c r="D1077" s="233"/>
      <c r="E1077" s="218"/>
      <c r="F1077" s="218"/>
      <c r="G1077" s="218"/>
      <c r="H1077" s="218"/>
      <c r="I1077" s="218"/>
      <c r="J1077" s="218"/>
      <c r="K1077" s="218"/>
      <c r="L1077" s="218"/>
      <c r="M1077" s="218"/>
      <c r="N1077" s="218"/>
      <c r="O1077" s="218"/>
      <c r="P1077" s="218"/>
      <c r="Q1077" s="102"/>
      <c r="R1077" s="102"/>
      <c r="S1077" s="102"/>
      <c r="T1077" s="102"/>
      <c r="U1077" s="102"/>
      <c r="V1077" s="102"/>
      <c r="W1077" s="102"/>
      <c r="X1077" s="102"/>
      <c r="Y1077" s="102"/>
      <c r="Z1077" s="102"/>
      <c r="AA1077" s="102"/>
    </row>
    <row r="1078">
      <c r="A1078" s="172"/>
      <c r="B1078" s="172"/>
      <c r="C1078" s="218"/>
      <c r="D1078" s="233"/>
      <c r="E1078" s="218"/>
      <c r="F1078" s="218"/>
      <c r="G1078" s="218"/>
      <c r="H1078" s="218"/>
      <c r="I1078" s="218"/>
      <c r="J1078" s="218"/>
      <c r="K1078" s="218"/>
      <c r="L1078" s="218"/>
      <c r="M1078" s="218"/>
      <c r="N1078" s="218"/>
      <c r="O1078" s="218"/>
      <c r="P1078" s="218"/>
      <c r="Q1078" s="102"/>
      <c r="R1078" s="102"/>
      <c r="S1078" s="102"/>
      <c r="T1078" s="102"/>
      <c r="U1078" s="102"/>
      <c r="V1078" s="102"/>
      <c r="W1078" s="102"/>
      <c r="X1078" s="102"/>
      <c r="Y1078" s="102"/>
      <c r="Z1078" s="102"/>
      <c r="AA1078" s="102"/>
    </row>
    <row r="1079">
      <c r="A1079" s="172"/>
      <c r="B1079" s="172"/>
      <c r="C1079" s="218"/>
      <c r="D1079" s="233"/>
      <c r="E1079" s="218"/>
      <c r="F1079" s="218"/>
      <c r="G1079" s="218"/>
      <c r="H1079" s="218"/>
      <c r="I1079" s="218"/>
      <c r="J1079" s="218"/>
      <c r="K1079" s="218"/>
      <c r="L1079" s="218"/>
      <c r="M1079" s="218"/>
      <c r="N1079" s="218"/>
      <c r="O1079" s="218"/>
      <c r="P1079" s="218"/>
      <c r="Q1079" s="102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</row>
    <row r="1080">
      <c r="A1080" s="172"/>
      <c r="B1080" s="172"/>
      <c r="C1080" s="218"/>
      <c r="D1080" s="233"/>
      <c r="E1080" s="218"/>
      <c r="F1080" s="218"/>
      <c r="G1080" s="218"/>
      <c r="H1080" s="218"/>
      <c r="I1080" s="218"/>
      <c r="J1080" s="218"/>
      <c r="K1080" s="218"/>
      <c r="L1080" s="218"/>
      <c r="M1080" s="218"/>
      <c r="N1080" s="218"/>
      <c r="O1080" s="218"/>
      <c r="P1080" s="218"/>
      <c r="Q1080" s="102"/>
      <c r="R1080" s="102"/>
      <c r="S1080" s="102"/>
      <c r="T1080" s="102"/>
      <c r="U1080" s="102"/>
      <c r="V1080" s="102"/>
      <c r="W1080" s="102"/>
      <c r="X1080" s="102"/>
      <c r="Y1080" s="102"/>
      <c r="Z1080" s="102"/>
      <c r="AA1080" s="102"/>
    </row>
    <row r="1081">
      <c r="A1081" s="172"/>
      <c r="B1081" s="172"/>
      <c r="C1081" s="218"/>
      <c r="D1081" s="233"/>
      <c r="E1081" s="218"/>
      <c r="F1081" s="218"/>
      <c r="G1081" s="218"/>
      <c r="H1081" s="218"/>
      <c r="I1081" s="218"/>
      <c r="J1081" s="218"/>
      <c r="K1081" s="218"/>
      <c r="L1081" s="218"/>
      <c r="M1081" s="218"/>
      <c r="N1081" s="218"/>
      <c r="O1081" s="218"/>
      <c r="P1081" s="218"/>
      <c r="Q1081" s="102"/>
      <c r="R1081" s="102"/>
      <c r="S1081" s="102"/>
      <c r="T1081" s="102"/>
      <c r="U1081" s="102"/>
      <c r="V1081" s="102"/>
      <c r="W1081" s="102"/>
      <c r="X1081" s="102"/>
      <c r="Y1081" s="102"/>
      <c r="Z1081" s="102"/>
      <c r="AA1081" s="102"/>
    </row>
    <row r="1082">
      <c r="A1082" s="172"/>
      <c r="B1082" s="172"/>
      <c r="C1082" s="218"/>
      <c r="D1082" s="233"/>
      <c r="E1082" s="218"/>
      <c r="F1082" s="218"/>
      <c r="G1082" s="218"/>
      <c r="H1082" s="218"/>
      <c r="I1082" s="218"/>
      <c r="J1082" s="218"/>
      <c r="K1082" s="218"/>
      <c r="L1082" s="218"/>
      <c r="M1082" s="218"/>
      <c r="N1082" s="218"/>
      <c r="O1082" s="218"/>
      <c r="P1082" s="218"/>
      <c r="Q1082" s="102"/>
      <c r="R1082" s="102"/>
      <c r="S1082" s="102"/>
      <c r="T1082" s="102"/>
      <c r="U1082" s="102"/>
      <c r="V1082" s="102"/>
      <c r="W1082" s="102"/>
      <c r="X1082" s="102"/>
      <c r="Y1082" s="102"/>
      <c r="Z1082" s="102"/>
      <c r="AA1082" s="102"/>
    </row>
    <row r="1083">
      <c r="A1083" s="172"/>
      <c r="B1083" s="172"/>
      <c r="C1083" s="218"/>
      <c r="D1083" s="233"/>
      <c r="E1083" s="218"/>
      <c r="F1083" s="218"/>
      <c r="G1083" s="218"/>
      <c r="H1083" s="218"/>
      <c r="I1083" s="218"/>
      <c r="J1083" s="218"/>
      <c r="K1083" s="218"/>
      <c r="L1083" s="218"/>
      <c r="M1083" s="218"/>
      <c r="N1083" s="218"/>
      <c r="O1083" s="218"/>
      <c r="P1083" s="218"/>
      <c r="Q1083" s="102"/>
      <c r="R1083" s="102"/>
      <c r="S1083" s="102"/>
      <c r="T1083" s="102"/>
      <c r="U1083" s="102"/>
      <c r="V1083" s="102"/>
      <c r="W1083" s="102"/>
      <c r="X1083" s="102"/>
      <c r="Y1083" s="102"/>
      <c r="Z1083" s="102"/>
      <c r="AA1083" s="102"/>
    </row>
    <row r="1084">
      <c r="A1084" s="172"/>
      <c r="B1084" s="172"/>
      <c r="C1084" s="218"/>
      <c r="D1084" s="233"/>
      <c r="E1084" s="218"/>
      <c r="F1084" s="218"/>
      <c r="G1084" s="218"/>
      <c r="H1084" s="218"/>
      <c r="I1084" s="218"/>
      <c r="J1084" s="218"/>
      <c r="K1084" s="218"/>
      <c r="L1084" s="218"/>
      <c r="M1084" s="218"/>
      <c r="N1084" s="218"/>
      <c r="O1084" s="218"/>
      <c r="P1084" s="218"/>
      <c r="Q1084" s="102"/>
      <c r="R1084" s="102"/>
      <c r="S1084" s="102"/>
      <c r="T1084" s="102"/>
      <c r="U1084" s="102"/>
      <c r="V1084" s="102"/>
      <c r="W1084" s="102"/>
      <c r="X1084" s="102"/>
      <c r="Y1084" s="102"/>
      <c r="Z1084" s="102"/>
      <c r="AA1084" s="102"/>
    </row>
    <row r="1085">
      <c r="A1085" s="172"/>
      <c r="B1085" s="172"/>
      <c r="C1085" s="218"/>
      <c r="D1085" s="233"/>
      <c r="E1085" s="218"/>
      <c r="F1085" s="218"/>
      <c r="G1085" s="218"/>
      <c r="H1085" s="218"/>
      <c r="I1085" s="218"/>
      <c r="J1085" s="218"/>
      <c r="K1085" s="218"/>
      <c r="L1085" s="218"/>
      <c r="M1085" s="218"/>
      <c r="N1085" s="218"/>
      <c r="O1085" s="218"/>
      <c r="P1085" s="218"/>
      <c r="Q1085" s="102"/>
      <c r="R1085" s="102"/>
      <c r="S1085" s="102"/>
      <c r="T1085" s="102"/>
      <c r="U1085" s="102"/>
      <c r="V1085" s="102"/>
      <c r="W1085" s="102"/>
      <c r="X1085" s="102"/>
      <c r="Y1085" s="102"/>
      <c r="Z1085" s="102"/>
      <c r="AA1085" s="102"/>
    </row>
    <row r="1086">
      <c r="A1086" s="172"/>
      <c r="B1086" s="172"/>
      <c r="C1086" s="218"/>
      <c r="D1086" s="233"/>
      <c r="E1086" s="218"/>
      <c r="F1086" s="218"/>
      <c r="G1086" s="218"/>
      <c r="H1086" s="218"/>
      <c r="I1086" s="218"/>
      <c r="J1086" s="218"/>
      <c r="K1086" s="218"/>
      <c r="L1086" s="218"/>
      <c r="M1086" s="218"/>
      <c r="N1086" s="218"/>
      <c r="O1086" s="218"/>
      <c r="P1086" s="218"/>
      <c r="Q1086" s="102"/>
      <c r="R1086" s="102"/>
      <c r="S1086" s="102"/>
      <c r="T1086" s="102"/>
      <c r="U1086" s="102"/>
      <c r="V1086" s="102"/>
      <c r="W1086" s="102"/>
      <c r="X1086" s="102"/>
      <c r="Y1086" s="102"/>
      <c r="Z1086" s="102"/>
      <c r="AA1086" s="102"/>
    </row>
    <row r="1087">
      <c r="A1087" s="172"/>
      <c r="B1087" s="172"/>
      <c r="C1087" s="218"/>
      <c r="D1087" s="233"/>
      <c r="E1087" s="218"/>
      <c r="F1087" s="218"/>
      <c r="G1087" s="218"/>
      <c r="H1087" s="218"/>
      <c r="I1087" s="218"/>
      <c r="J1087" s="218"/>
      <c r="K1087" s="218"/>
      <c r="L1087" s="218"/>
      <c r="M1087" s="218"/>
      <c r="N1087" s="218"/>
      <c r="O1087" s="218"/>
      <c r="P1087" s="218"/>
      <c r="Q1087" s="102"/>
      <c r="R1087" s="102"/>
      <c r="S1087" s="102"/>
      <c r="T1087" s="102"/>
      <c r="U1087" s="102"/>
      <c r="V1087" s="102"/>
      <c r="W1087" s="102"/>
      <c r="X1087" s="102"/>
      <c r="Y1087" s="102"/>
      <c r="Z1087" s="102"/>
      <c r="AA1087" s="102"/>
    </row>
    <row r="1088">
      <c r="A1088" s="172"/>
      <c r="B1088" s="172"/>
      <c r="C1088" s="218"/>
      <c r="D1088" s="233"/>
      <c r="E1088" s="218"/>
      <c r="F1088" s="218"/>
      <c r="G1088" s="218"/>
      <c r="H1088" s="218"/>
      <c r="I1088" s="218"/>
      <c r="J1088" s="218"/>
      <c r="K1088" s="218"/>
      <c r="L1088" s="218"/>
      <c r="M1088" s="218"/>
      <c r="N1088" s="218"/>
      <c r="O1088" s="218"/>
      <c r="P1088" s="218"/>
      <c r="Q1088" s="102"/>
      <c r="R1088" s="102"/>
      <c r="S1088" s="102"/>
      <c r="T1088" s="102"/>
      <c r="U1088" s="102"/>
      <c r="V1088" s="102"/>
      <c r="W1088" s="102"/>
      <c r="X1088" s="102"/>
      <c r="Y1088" s="102"/>
      <c r="Z1088" s="102"/>
      <c r="AA1088" s="102"/>
    </row>
    <row r="1089">
      <c r="A1089" s="172"/>
      <c r="B1089" s="172"/>
      <c r="C1089" s="218"/>
      <c r="D1089" s="233"/>
      <c r="E1089" s="218"/>
      <c r="F1089" s="218"/>
      <c r="G1089" s="218"/>
      <c r="H1089" s="218"/>
      <c r="I1089" s="218"/>
      <c r="J1089" s="218"/>
      <c r="K1089" s="218"/>
      <c r="L1089" s="218"/>
      <c r="M1089" s="218"/>
      <c r="N1089" s="218"/>
      <c r="O1089" s="218"/>
      <c r="P1089" s="218"/>
      <c r="Q1089" s="102"/>
      <c r="R1089" s="102"/>
      <c r="S1089" s="102"/>
      <c r="T1089" s="102"/>
      <c r="U1089" s="102"/>
      <c r="V1089" s="102"/>
      <c r="W1089" s="102"/>
      <c r="X1089" s="102"/>
      <c r="Y1089" s="102"/>
      <c r="Z1089" s="102"/>
      <c r="AA1089" s="102"/>
    </row>
    <row r="1090">
      <c r="A1090" s="172"/>
      <c r="B1090" s="172"/>
      <c r="C1090" s="218"/>
      <c r="D1090" s="233"/>
      <c r="E1090" s="218"/>
      <c r="F1090" s="218"/>
      <c r="G1090" s="218"/>
      <c r="H1090" s="218"/>
      <c r="I1090" s="218"/>
      <c r="J1090" s="218"/>
      <c r="K1090" s="218"/>
      <c r="L1090" s="218"/>
      <c r="M1090" s="218"/>
      <c r="N1090" s="218"/>
      <c r="O1090" s="218"/>
      <c r="P1090" s="218"/>
      <c r="Q1090" s="102"/>
      <c r="R1090" s="102"/>
      <c r="S1090" s="102"/>
      <c r="T1090" s="102"/>
      <c r="U1090" s="102"/>
      <c r="V1090" s="102"/>
      <c r="W1090" s="102"/>
      <c r="X1090" s="102"/>
      <c r="Y1090" s="102"/>
      <c r="Z1090" s="102"/>
      <c r="AA1090" s="102"/>
    </row>
    <row r="1091">
      <c r="A1091" s="172"/>
      <c r="B1091" s="172"/>
      <c r="C1091" s="218"/>
      <c r="D1091" s="233"/>
      <c r="E1091" s="218"/>
      <c r="F1091" s="218"/>
      <c r="G1091" s="218"/>
      <c r="H1091" s="218"/>
      <c r="I1091" s="218"/>
      <c r="J1091" s="218"/>
      <c r="K1091" s="218"/>
      <c r="L1091" s="218"/>
      <c r="M1091" s="218"/>
      <c r="N1091" s="218"/>
      <c r="O1091" s="218"/>
      <c r="P1091" s="218"/>
      <c r="Q1091" s="102"/>
      <c r="R1091" s="102"/>
      <c r="S1091" s="102"/>
      <c r="T1091" s="102"/>
      <c r="U1091" s="102"/>
      <c r="V1091" s="102"/>
      <c r="W1091" s="102"/>
      <c r="X1091" s="102"/>
      <c r="Y1091" s="102"/>
      <c r="Z1091" s="102"/>
      <c r="AA1091" s="102"/>
    </row>
    <row r="1092">
      <c r="A1092" s="172"/>
      <c r="B1092" s="172"/>
      <c r="C1092" s="218"/>
      <c r="D1092" s="233"/>
      <c r="E1092" s="218"/>
      <c r="F1092" s="218"/>
      <c r="G1092" s="218"/>
      <c r="H1092" s="218"/>
      <c r="I1092" s="218"/>
      <c r="J1092" s="218"/>
      <c r="K1092" s="218"/>
      <c r="L1092" s="218"/>
      <c r="M1092" s="218"/>
      <c r="N1092" s="218"/>
      <c r="O1092" s="218"/>
      <c r="P1092" s="218"/>
      <c r="Q1092" s="102"/>
      <c r="R1092" s="102"/>
      <c r="S1092" s="102"/>
      <c r="T1092" s="102"/>
      <c r="U1092" s="102"/>
      <c r="V1092" s="102"/>
      <c r="W1092" s="102"/>
      <c r="X1092" s="102"/>
      <c r="Y1092" s="102"/>
      <c r="Z1092" s="102"/>
      <c r="AA1092" s="102"/>
    </row>
    <row r="1093">
      <c r="A1093" s="172"/>
      <c r="B1093" s="172"/>
      <c r="C1093" s="218"/>
      <c r="D1093" s="233"/>
      <c r="E1093" s="218"/>
      <c r="F1093" s="218"/>
      <c r="G1093" s="218"/>
      <c r="H1093" s="218"/>
      <c r="I1093" s="218"/>
      <c r="J1093" s="218"/>
      <c r="K1093" s="218"/>
      <c r="L1093" s="218"/>
      <c r="M1093" s="218"/>
      <c r="N1093" s="218"/>
      <c r="O1093" s="218"/>
      <c r="P1093" s="218"/>
      <c r="Q1093" s="102"/>
      <c r="R1093" s="102"/>
      <c r="S1093" s="102"/>
      <c r="T1093" s="102"/>
      <c r="U1093" s="102"/>
      <c r="V1093" s="102"/>
      <c r="W1093" s="102"/>
      <c r="X1093" s="102"/>
      <c r="Y1093" s="102"/>
      <c r="Z1093" s="102"/>
      <c r="AA1093" s="102"/>
    </row>
    <row r="1094">
      <c r="A1094" s="172"/>
      <c r="B1094" s="172"/>
      <c r="C1094" s="218"/>
      <c r="D1094" s="233"/>
      <c r="E1094" s="218"/>
      <c r="F1094" s="218"/>
      <c r="G1094" s="218"/>
      <c r="H1094" s="218"/>
      <c r="I1094" s="218"/>
      <c r="J1094" s="218"/>
      <c r="K1094" s="218"/>
      <c r="L1094" s="218"/>
      <c r="M1094" s="218"/>
      <c r="N1094" s="218"/>
      <c r="O1094" s="218"/>
      <c r="P1094" s="218"/>
      <c r="Q1094" s="102"/>
      <c r="R1094" s="102"/>
      <c r="S1094" s="102"/>
      <c r="T1094" s="102"/>
      <c r="U1094" s="102"/>
      <c r="V1094" s="102"/>
      <c r="W1094" s="102"/>
      <c r="X1094" s="102"/>
      <c r="Y1094" s="102"/>
      <c r="Z1094" s="102"/>
      <c r="AA1094" s="102"/>
    </row>
    <row r="1095">
      <c r="A1095" s="172"/>
      <c r="B1095" s="172"/>
      <c r="C1095" s="218"/>
      <c r="D1095" s="233"/>
      <c r="E1095" s="218"/>
      <c r="F1095" s="218"/>
      <c r="G1095" s="218"/>
      <c r="H1095" s="218"/>
      <c r="I1095" s="218"/>
      <c r="J1095" s="218"/>
      <c r="K1095" s="218"/>
      <c r="L1095" s="218"/>
      <c r="M1095" s="218"/>
      <c r="N1095" s="218"/>
      <c r="O1095" s="218"/>
      <c r="P1095" s="218"/>
      <c r="Q1095" s="102"/>
      <c r="R1095" s="102"/>
      <c r="S1095" s="102"/>
      <c r="T1095" s="102"/>
      <c r="U1095" s="102"/>
      <c r="V1095" s="102"/>
      <c r="W1095" s="102"/>
      <c r="X1095" s="102"/>
      <c r="Y1095" s="102"/>
      <c r="Z1095" s="102"/>
      <c r="AA1095" s="102"/>
    </row>
    <row r="1096">
      <c r="A1096" s="172"/>
      <c r="B1096" s="172"/>
      <c r="C1096" s="218"/>
      <c r="D1096" s="233"/>
      <c r="E1096" s="218"/>
      <c r="F1096" s="218"/>
      <c r="G1096" s="218"/>
      <c r="H1096" s="218"/>
      <c r="I1096" s="218"/>
      <c r="J1096" s="218"/>
      <c r="K1096" s="218"/>
      <c r="L1096" s="218"/>
      <c r="M1096" s="218"/>
      <c r="N1096" s="218"/>
      <c r="O1096" s="218"/>
      <c r="P1096" s="218"/>
      <c r="Q1096" s="102"/>
      <c r="R1096" s="102"/>
      <c r="S1096" s="102"/>
      <c r="T1096" s="102"/>
      <c r="U1096" s="102"/>
      <c r="V1096" s="102"/>
      <c r="W1096" s="102"/>
      <c r="X1096" s="102"/>
      <c r="Y1096" s="102"/>
      <c r="Z1096" s="102"/>
      <c r="AA1096" s="102"/>
    </row>
    <row r="1097">
      <c r="A1097" s="172"/>
      <c r="B1097" s="172"/>
      <c r="C1097" s="218"/>
      <c r="D1097" s="233"/>
      <c r="E1097" s="218"/>
      <c r="F1097" s="218"/>
      <c r="G1097" s="218"/>
      <c r="H1097" s="218"/>
      <c r="I1097" s="218"/>
      <c r="J1097" s="218"/>
      <c r="K1097" s="218"/>
      <c r="L1097" s="218"/>
      <c r="M1097" s="218"/>
      <c r="N1097" s="218"/>
      <c r="O1097" s="218"/>
      <c r="P1097" s="218"/>
      <c r="Q1097" s="102"/>
      <c r="R1097" s="102"/>
      <c r="S1097" s="102"/>
      <c r="T1097" s="102"/>
      <c r="U1097" s="102"/>
      <c r="V1097" s="102"/>
      <c r="W1097" s="102"/>
      <c r="X1097" s="102"/>
      <c r="Y1097" s="102"/>
      <c r="Z1097" s="102"/>
      <c r="AA1097" s="102"/>
    </row>
    <row r="1098">
      <c r="A1098" s="172"/>
      <c r="B1098" s="172"/>
      <c r="C1098" s="218"/>
      <c r="D1098" s="233"/>
      <c r="E1098" s="218"/>
      <c r="F1098" s="218"/>
      <c r="G1098" s="218"/>
      <c r="H1098" s="218"/>
      <c r="I1098" s="218"/>
      <c r="J1098" s="218"/>
      <c r="K1098" s="218"/>
      <c r="L1098" s="218"/>
      <c r="M1098" s="218"/>
      <c r="N1098" s="218"/>
      <c r="O1098" s="218"/>
      <c r="P1098" s="218"/>
      <c r="Q1098" s="102"/>
      <c r="R1098" s="102"/>
      <c r="S1098" s="102"/>
      <c r="T1098" s="102"/>
      <c r="U1098" s="102"/>
      <c r="V1098" s="102"/>
      <c r="W1098" s="102"/>
      <c r="X1098" s="102"/>
      <c r="Y1098" s="102"/>
      <c r="Z1098" s="102"/>
      <c r="AA1098" s="102"/>
    </row>
    <row r="1099">
      <c r="A1099" s="172"/>
      <c r="B1099" s="172"/>
      <c r="C1099" s="218"/>
      <c r="D1099" s="233"/>
      <c r="E1099" s="218"/>
      <c r="F1099" s="218"/>
      <c r="G1099" s="218"/>
      <c r="H1099" s="218"/>
      <c r="I1099" s="218"/>
      <c r="J1099" s="218"/>
      <c r="K1099" s="218"/>
      <c r="L1099" s="218"/>
      <c r="M1099" s="218"/>
      <c r="N1099" s="218"/>
      <c r="O1099" s="218"/>
      <c r="P1099" s="218"/>
      <c r="Q1099" s="102"/>
      <c r="R1099" s="102"/>
      <c r="S1099" s="102"/>
      <c r="T1099" s="102"/>
      <c r="U1099" s="102"/>
      <c r="V1099" s="102"/>
      <c r="W1099" s="102"/>
      <c r="X1099" s="102"/>
      <c r="Y1099" s="102"/>
      <c r="Z1099" s="102"/>
      <c r="AA1099" s="102"/>
    </row>
    <row r="1100">
      <c r="A1100" s="172"/>
      <c r="B1100" s="172"/>
      <c r="C1100" s="218"/>
      <c r="D1100" s="233"/>
      <c r="E1100" s="218"/>
      <c r="F1100" s="218"/>
      <c r="G1100" s="218"/>
      <c r="H1100" s="218"/>
      <c r="I1100" s="218"/>
      <c r="J1100" s="218"/>
      <c r="K1100" s="218"/>
      <c r="L1100" s="218"/>
      <c r="M1100" s="218"/>
      <c r="N1100" s="218"/>
      <c r="O1100" s="218"/>
      <c r="P1100" s="218"/>
      <c r="Q1100" s="102"/>
      <c r="R1100" s="102"/>
      <c r="S1100" s="102"/>
      <c r="T1100" s="102"/>
      <c r="U1100" s="102"/>
      <c r="V1100" s="102"/>
      <c r="W1100" s="102"/>
      <c r="X1100" s="102"/>
      <c r="Y1100" s="102"/>
      <c r="Z1100" s="102"/>
      <c r="AA1100" s="102"/>
    </row>
    <row r="1101">
      <c r="A1101" s="172"/>
      <c r="B1101" s="172"/>
      <c r="C1101" s="218"/>
      <c r="D1101" s="233"/>
      <c r="E1101" s="218"/>
      <c r="F1101" s="218"/>
      <c r="G1101" s="218"/>
      <c r="H1101" s="218"/>
      <c r="I1101" s="218"/>
      <c r="J1101" s="218"/>
      <c r="K1101" s="218"/>
      <c r="L1101" s="218"/>
      <c r="M1101" s="218"/>
      <c r="N1101" s="218"/>
      <c r="O1101" s="218"/>
      <c r="P1101" s="218"/>
      <c r="Q1101" s="102"/>
      <c r="R1101" s="102"/>
      <c r="S1101" s="102"/>
      <c r="T1101" s="102"/>
      <c r="U1101" s="102"/>
      <c r="V1101" s="102"/>
      <c r="W1101" s="102"/>
      <c r="X1101" s="102"/>
      <c r="Y1101" s="102"/>
      <c r="Z1101" s="102"/>
      <c r="AA1101" s="102"/>
    </row>
    <row r="1102">
      <c r="A1102" s="172"/>
      <c r="B1102" s="172"/>
      <c r="C1102" s="218"/>
      <c r="D1102" s="233"/>
      <c r="E1102" s="218"/>
      <c r="F1102" s="218"/>
      <c r="G1102" s="218"/>
      <c r="H1102" s="218"/>
      <c r="I1102" s="218"/>
      <c r="J1102" s="218"/>
      <c r="K1102" s="218"/>
      <c r="L1102" s="218"/>
      <c r="M1102" s="218"/>
      <c r="N1102" s="218"/>
      <c r="O1102" s="218"/>
      <c r="P1102" s="218"/>
      <c r="Q1102" s="102"/>
      <c r="R1102" s="102"/>
      <c r="S1102" s="102"/>
      <c r="T1102" s="102"/>
      <c r="U1102" s="102"/>
      <c r="V1102" s="102"/>
      <c r="W1102" s="102"/>
      <c r="X1102" s="102"/>
      <c r="Y1102" s="102"/>
      <c r="Z1102" s="102"/>
      <c r="AA1102" s="102"/>
    </row>
    <row r="1103">
      <c r="A1103" s="172"/>
      <c r="B1103" s="172"/>
      <c r="C1103" s="218"/>
      <c r="D1103" s="233"/>
      <c r="E1103" s="218"/>
      <c r="F1103" s="218"/>
      <c r="G1103" s="218"/>
      <c r="H1103" s="218"/>
      <c r="I1103" s="218"/>
      <c r="J1103" s="218"/>
      <c r="K1103" s="218"/>
      <c r="L1103" s="218"/>
      <c r="M1103" s="218"/>
      <c r="N1103" s="218"/>
      <c r="O1103" s="218"/>
      <c r="P1103" s="218"/>
      <c r="Q1103" s="102"/>
      <c r="R1103" s="102"/>
      <c r="S1103" s="102"/>
      <c r="T1103" s="102"/>
      <c r="U1103" s="102"/>
      <c r="V1103" s="102"/>
      <c r="W1103" s="102"/>
      <c r="X1103" s="102"/>
      <c r="Y1103" s="102"/>
      <c r="Z1103" s="102"/>
      <c r="AA1103" s="102"/>
    </row>
    <row r="1104">
      <c r="A1104" s="172"/>
      <c r="B1104" s="172"/>
      <c r="C1104" s="218"/>
      <c r="D1104" s="233"/>
      <c r="E1104" s="218"/>
      <c r="F1104" s="218"/>
      <c r="G1104" s="218"/>
      <c r="H1104" s="218"/>
      <c r="I1104" s="218"/>
      <c r="J1104" s="218"/>
      <c r="K1104" s="218"/>
      <c r="L1104" s="218"/>
      <c r="M1104" s="218"/>
      <c r="N1104" s="218"/>
      <c r="O1104" s="218"/>
      <c r="P1104" s="218"/>
      <c r="Q1104" s="102"/>
      <c r="R1104" s="102"/>
      <c r="S1104" s="102"/>
      <c r="T1104" s="102"/>
      <c r="U1104" s="102"/>
      <c r="V1104" s="102"/>
      <c r="W1104" s="102"/>
      <c r="X1104" s="102"/>
      <c r="Y1104" s="102"/>
      <c r="Z1104" s="102"/>
      <c r="AA1104" s="102"/>
    </row>
    <row r="1105">
      <c r="A1105" s="172"/>
      <c r="B1105" s="172"/>
      <c r="C1105" s="218"/>
      <c r="D1105" s="233"/>
      <c r="E1105" s="218"/>
      <c r="F1105" s="218"/>
      <c r="G1105" s="218"/>
      <c r="H1105" s="218"/>
      <c r="I1105" s="218"/>
      <c r="J1105" s="218"/>
      <c r="K1105" s="218"/>
      <c r="L1105" s="218"/>
      <c r="M1105" s="218"/>
      <c r="N1105" s="218"/>
      <c r="O1105" s="218"/>
      <c r="P1105" s="218"/>
      <c r="Q1105" s="102"/>
      <c r="R1105" s="102"/>
      <c r="S1105" s="102"/>
      <c r="T1105" s="102"/>
      <c r="U1105" s="102"/>
      <c r="V1105" s="102"/>
      <c r="W1105" s="102"/>
      <c r="X1105" s="102"/>
      <c r="Y1105" s="102"/>
      <c r="Z1105" s="102"/>
      <c r="AA1105" s="102"/>
    </row>
    <row r="1106">
      <c r="A1106" s="172"/>
      <c r="B1106" s="172"/>
      <c r="C1106" s="218"/>
      <c r="D1106" s="233"/>
      <c r="E1106" s="218"/>
      <c r="F1106" s="218"/>
      <c r="G1106" s="218"/>
      <c r="H1106" s="218"/>
      <c r="I1106" s="218"/>
      <c r="J1106" s="218"/>
      <c r="K1106" s="218"/>
      <c r="L1106" s="218"/>
      <c r="M1106" s="218"/>
      <c r="N1106" s="218"/>
      <c r="O1106" s="218"/>
      <c r="P1106" s="218"/>
      <c r="Q1106" s="102"/>
      <c r="R1106" s="102"/>
      <c r="S1106" s="102"/>
      <c r="T1106" s="102"/>
      <c r="U1106" s="102"/>
      <c r="V1106" s="102"/>
      <c r="W1106" s="102"/>
      <c r="X1106" s="102"/>
      <c r="Y1106" s="102"/>
      <c r="Z1106" s="102"/>
      <c r="AA1106" s="102"/>
    </row>
    <row r="1107">
      <c r="A1107" s="172"/>
      <c r="B1107" s="172"/>
      <c r="C1107" s="218"/>
      <c r="D1107" s="233"/>
      <c r="E1107" s="218"/>
      <c r="F1107" s="218"/>
      <c r="G1107" s="218"/>
      <c r="H1107" s="218"/>
      <c r="I1107" s="218"/>
      <c r="J1107" s="218"/>
      <c r="K1107" s="218"/>
      <c r="L1107" s="218"/>
      <c r="M1107" s="218"/>
      <c r="N1107" s="218"/>
      <c r="O1107" s="218"/>
      <c r="P1107" s="218"/>
      <c r="Q1107" s="102"/>
      <c r="R1107" s="102"/>
      <c r="S1107" s="102"/>
      <c r="T1107" s="102"/>
      <c r="U1107" s="102"/>
      <c r="V1107" s="102"/>
      <c r="W1107" s="102"/>
      <c r="X1107" s="102"/>
      <c r="Y1107" s="102"/>
      <c r="Z1107" s="102"/>
      <c r="AA1107" s="102"/>
    </row>
    <row r="1108">
      <c r="A1108" s="172"/>
      <c r="B1108" s="172"/>
      <c r="C1108" s="218"/>
      <c r="D1108" s="233"/>
      <c r="E1108" s="218"/>
      <c r="F1108" s="218"/>
      <c r="G1108" s="218"/>
      <c r="H1108" s="218"/>
      <c r="I1108" s="218"/>
      <c r="J1108" s="218"/>
      <c r="K1108" s="218"/>
      <c r="L1108" s="218"/>
      <c r="M1108" s="218"/>
      <c r="N1108" s="218"/>
      <c r="O1108" s="218"/>
      <c r="P1108" s="218"/>
      <c r="Q1108" s="102"/>
      <c r="R1108" s="102"/>
      <c r="S1108" s="102"/>
      <c r="T1108" s="102"/>
      <c r="U1108" s="102"/>
      <c r="V1108" s="102"/>
      <c r="W1108" s="102"/>
      <c r="X1108" s="102"/>
      <c r="Y1108" s="102"/>
      <c r="Z1108" s="102"/>
      <c r="AA1108" s="102"/>
    </row>
    <row r="1109">
      <c r="A1109" s="172"/>
      <c r="B1109" s="172"/>
      <c r="C1109" s="218"/>
      <c r="D1109" s="233"/>
      <c r="E1109" s="218"/>
      <c r="F1109" s="218"/>
      <c r="G1109" s="218"/>
      <c r="H1109" s="218"/>
      <c r="I1109" s="218"/>
      <c r="J1109" s="218"/>
      <c r="K1109" s="218"/>
      <c r="L1109" s="218"/>
      <c r="M1109" s="218"/>
      <c r="N1109" s="218"/>
      <c r="O1109" s="218"/>
      <c r="P1109" s="218"/>
      <c r="Q1109" s="102"/>
      <c r="R1109" s="102"/>
      <c r="S1109" s="102"/>
      <c r="T1109" s="102"/>
      <c r="U1109" s="102"/>
      <c r="V1109" s="102"/>
      <c r="W1109" s="102"/>
      <c r="X1109" s="102"/>
      <c r="Y1109" s="102"/>
      <c r="Z1109" s="102"/>
      <c r="AA1109" s="102"/>
    </row>
    <row r="1110">
      <c r="A1110" s="172"/>
      <c r="B1110" s="172"/>
      <c r="C1110" s="218"/>
      <c r="D1110" s="233"/>
      <c r="E1110" s="218"/>
      <c r="F1110" s="218"/>
      <c r="G1110" s="218"/>
      <c r="H1110" s="218"/>
      <c r="I1110" s="218"/>
      <c r="J1110" s="218"/>
      <c r="K1110" s="218"/>
      <c r="L1110" s="218"/>
      <c r="M1110" s="218"/>
      <c r="N1110" s="218"/>
      <c r="O1110" s="218"/>
      <c r="P1110" s="218"/>
      <c r="Q1110" s="102"/>
      <c r="R1110" s="102"/>
      <c r="S1110" s="102"/>
      <c r="T1110" s="102"/>
      <c r="U1110" s="102"/>
      <c r="V1110" s="102"/>
      <c r="W1110" s="102"/>
      <c r="X1110" s="102"/>
      <c r="Y1110" s="102"/>
      <c r="Z1110" s="102"/>
      <c r="AA1110" s="102"/>
    </row>
    <row r="1111">
      <c r="A1111" s="172"/>
      <c r="B1111" s="172"/>
      <c r="C1111" s="218"/>
      <c r="D1111" s="233"/>
      <c r="E1111" s="218"/>
      <c r="F1111" s="218"/>
      <c r="G1111" s="218"/>
      <c r="H1111" s="218"/>
      <c r="I1111" s="218"/>
      <c r="J1111" s="218"/>
      <c r="K1111" s="218"/>
      <c r="L1111" s="218"/>
      <c r="M1111" s="218"/>
      <c r="N1111" s="218"/>
      <c r="O1111" s="218"/>
      <c r="P1111" s="218"/>
      <c r="Q1111" s="102"/>
      <c r="R1111" s="102"/>
      <c r="S1111" s="102"/>
      <c r="T1111" s="102"/>
      <c r="U1111" s="102"/>
      <c r="V1111" s="102"/>
      <c r="W1111" s="102"/>
      <c r="X1111" s="102"/>
      <c r="Y1111" s="102"/>
      <c r="Z1111" s="102"/>
      <c r="AA1111" s="102"/>
    </row>
    <row r="1112">
      <c r="A1112" s="172"/>
      <c r="B1112" s="172"/>
      <c r="C1112" s="218"/>
      <c r="D1112" s="233"/>
      <c r="E1112" s="218"/>
      <c r="F1112" s="218"/>
      <c r="G1112" s="218"/>
      <c r="H1112" s="218"/>
      <c r="I1112" s="218"/>
      <c r="J1112" s="218"/>
      <c r="K1112" s="218"/>
      <c r="L1112" s="218"/>
      <c r="M1112" s="218"/>
      <c r="N1112" s="218"/>
      <c r="O1112" s="218"/>
      <c r="P1112" s="218"/>
      <c r="Q1112" s="102"/>
      <c r="R1112" s="102"/>
      <c r="S1112" s="102"/>
      <c r="T1112" s="102"/>
      <c r="U1112" s="102"/>
      <c r="V1112" s="102"/>
      <c r="W1112" s="102"/>
      <c r="X1112" s="102"/>
      <c r="Y1112" s="102"/>
      <c r="Z1112" s="102"/>
      <c r="AA1112" s="102"/>
    </row>
    <row r="1113">
      <c r="A1113" s="172"/>
      <c r="B1113" s="172"/>
      <c r="C1113" s="218"/>
      <c r="D1113" s="233"/>
      <c r="E1113" s="218"/>
      <c r="F1113" s="218"/>
      <c r="G1113" s="218"/>
      <c r="H1113" s="218"/>
      <c r="I1113" s="218"/>
      <c r="J1113" s="218"/>
      <c r="K1113" s="218"/>
      <c r="L1113" s="218"/>
      <c r="M1113" s="218"/>
      <c r="N1113" s="218"/>
      <c r="O1113" s="218"/>
      <c r="P1113" s="218"/>
      <c r="Q1113" s="102"/>
      <c r="R1113" s="102"/>
      <c r="S1113" s="102"/>
      <c r="T1113" s="102"/>
      <c r="U1113" s="102"/>
      <c r="V1113" s="102"/>
      <c r="W1113" s="102"/>
      <c r="X1113" s="102"/>
      <c r="Y1113" s="102"/>
      <c r="Z1113" s="102"/>
      <c r="AA1113" s="102"/>
    </row>
    <row r="1114">
      <c r="A1114" s="172"/>
      <c r="B1114" s="172"/>
      <c r="C1114" s="218"/>
      <c r="D1114" s="233"/>
      <c r="E1114" s="218"/>
      <c r="F1114" s="218"/>
      <c r="G1114" s="218"/>
      <c r="H1114" s="218"/>
      <c r="I1114" s="218"/>
      <c r="J1114" s="218"/>
      <c r="K1114" s="218"/>
      <c r="L1114" s="218"/>
      <c r="M1114" s="218"/>
      <c r="N1114" s="218"/>
      <c r="O1114" s="218"/>
      <c r="P1114" s="218"/>
      <c r="Q1114" s="102"/>
      <c r="R1114" s="102"/>
      <c r="S1114" s="102"/>
      <c r="T1114" s="102"/>
      <c r="U1114" s="102"/>
      <c r="V1114" s="102"/>
      <c r="W1114" s="102"/>
      <c r="X1114" s="102"/>
      <c r="Y1114" s="102"/>
      <c r="Z1114" s="102"/>
      <c r="AA1114" s="102"/>
    </row>
    <row r="1115">
      <c r="A1115" s="172"/>
      <c r="B1115" s="172"/>
      <c r="C1115" s="218"/>
      <c r="D1115" s="233"/>
      <c r="E1115" s="218"/>
      <c r="F1115" s="218"/>
      <c r="G1115" s="218"/>
      <c r="H1115" s="218"/>
      <c r="I1115" s="218"/>
      <c r="J1115" s="218"/>
      <c r="K1115" s="218"/>
      <c r="L1115" s="218"/>
      <c r="M1115" s="218"/>
      <c r="N1115" s="218"/>
      <c r="O1115" s="218"/>
      <c r="P1115" s="218"/>
      <c r="Q1115" s="102"/>
      <c r="R1115" s="102"/>
      <c r="S1115" s="102"/>
      <c r="T1115" s="102"/>
      <c r="U1115" s="102"/>
      <c r="V1115" s="102"/>
      <c r="W1115" s="102"/>
      <c r="X1115" s="102"/>
      <c r="Y1115" s="102"/>
      <c r="Z1115" s="102"/>
      <c r="AA1115" s="102"/>
    </row>
    <row r="1116">
      <c r="A1116" s="172"/>
      <c r="B1116" s="172"/>
      <c r="C1116" s="218"/>
      <c r="D1116" s="233"/>
      <c r="E1116" s="218"/>
      <c r="F1116" s="218"/>
      <c r="G1116" s="218"/>
      <c r="H1116" s="218"/>
      <c r="I1116" s="218"/>
      <c r="J1116" s="218"/>
      <c r="K1116" s="218"/>
      <c r="L1116" s="218"/>
      <c r="M1116" s="218"/>
      <c r="N1116" s="218"/>
      <c r="O1116" s="218"/>
      <c r="P1116" s="218"/>
      <c r="Q1116" s="102"/>
      <c r="R1116" s="102"/>
      <c r="S1116" s="102"/>
      <c r="T1116" s="102"/>
      <c r="U1116" s="102"/>
      <c r="V1116" s="102"/>
      <c r="W1116" s="102"/>
      <c r="X1116" s="102"/>
      <c r="Y1116" s="102"/>
      <c r="Z1116" s="102"/>
      <c r="AA1116" s="102"/>
    </row>
    <row r="1117">
      <c r="A1117" s="172"/>
      <c r="B1117" s="172"/>
      <c r="C1117" s="218"/>
      <c r="D1117" s="233"/>
      <c r="E1117" s="218"/>
      <c r="F1117" s="218"/>
      <c r="G1117" s="218"/>
      <c r="H1117" s="218"/>
      <c r="I1117" s="218"/>
      <c r="J1117" s="218"/>
      <c r="K1117" s="218"/>
      <c r="L1117" s="218"/>
      <c r="M1117" s="218"/>
      <c r="N1117" s="218"/>
      <c r="O1117" s="218"/>
      <c r="P1117" s="218"/>
      <c r="Q1117" s="102"/>
      <c r="R1117" s="102"/>
      <c r="S1117" s="102"/>
      <c r="T1117" s="102"/>
      <c r="U1117" s="102"/>
      <c r="V1117" s="102"/>
      <c r="W1117" s="102"/>
      <c r="X1117" s="102"/>
      <c r="Y1117" s="102"/>
      <c r="Z1117" s="102"/>
      <c r="AA1117" s="102"/>
    </row>
    <row r="1118">
      <c r="A1118" s="172"/>
      <c r="B1118" s="172"/>
      <c r="C1118" s="218"/>
      <c r="D1118" s="233"/>
      <c r="E1118" s="218"/>
      <c r="F1118" s="218"/>
      <c r="G1118" s="218"/>
      <c r="H1118" s="218"/>
      <c r="I1118" s="218"/>
      <c r="J1118" s="218"/>
      <c r="K1118" s="218"/>
      <c r="L1118" s="218"/>
      <c r="M1118" s="218"/>
      <c r="N1118" s="218"/>
      <c r="O1118" s="218"/>
      <c r="P1118" s="218"/>
      <c r="Q1118" s="102"/>
      <c r="R1118" s="102"/>
      <c r="S1118" s="102"/>
      <c r="T1118" s="102"/>
      <c r="U1118" s="102"/>
      <c r="V1118" s="102"/>
      <c r="W1118" s="102"/>
      <c r="X1118" s="102"/>
      <c r="Y1118" s="102"/>
      <c r="Z1118" s="102"/>
      <c r="AA1118" s="102"/>
    </row>
    <row r="1119">
      <c r="A1119" s="172"/>
      <c r="B1119" s="172"/>
      <c r="C1119" s="218"/>
      <c r="D1119" s="233"/>
      <c r="E1119" s="218"/>
      <c r="F1119" s="218"/>
      <c r="G1119" s="218"/>
      <c r="H1119" s="218"/>
      <c r="I1119" s="218"/>
      <c r="J1119" s="218"/>
      <c r="K1119" s="218"/>
      <c r="L1119" s="218"/>
      <c r="M1119" s="218"/>
      <c r="N1119" s="218"/>
      <c r="O1119" s="218"/>
      <c r="P1119" s="218"/>
      <c r="Q1119" s="102"/>
      <c r="R1119" s="102"/>
      <c r="S1119" s="102"/>
      <c r="T1119" s="102"/>
      <c r="U1119" s="102"/>
      <c r="V1119" s="102"/>
      <c r="W1119" s="102"/>
      <c r="X1119" s="102"/>
      <c r="Y1119" s="102"/>
      <c r="Z1119" s="102"/>
      <c r="AA1119" s="102"/>
    </row>
    <row r="1120">
      <c r="A1120" s="172"/>
      <c r="B1120" s="172"/>
      <c r="C1120" s="218"/>
      <c r="D1120" s="233"/>
      <c r="E1120" s="218"/>
      <c r="F1120" s="218"/>
      <c r="G1120" s="218"/>
      <c r="H1120" s="218"/>
      <c r="I1120" s="218"/>
      <c r="J1120" s="218"/>
      <c r="K1120" s="218"/>
      <c r="L1120" s="218"/>
      <c r="M1120" s="218"/>
      <c r="N1120" s="218"/>
      <c r="O1120" s="218"/>
      <c r="P1120" s="218"/>
      <c r="Q1120" s="102"/>
      <c r="R1120" s="102"/>
      <c r="S1120" s="102"/>
      <c r="T1120" s="102"/>
      <c r="U1120" s="102"/>
      <c r="V1120" s="102"/>
      <c r="W1120" s="102"/>
      <c r="X1120" s="102"/>
      <c r="Y1120" s="102"/>
      <c r="Z1120" s="102"/>
      <c r="AA1120" s="102"/>
    </row>
    <row r="1121">
      <c r="A1121" s="172"/>
      <c r="B1121" s="172"/>
      <c r="C1121" s="218"/>
      <c r="D1121" s="233"/>
      <c r="E1121" s="218"/>
      <c r="F1121" s="218"/>
      <c r="G1121" s="218"/>
      <c r="H1121" s="218"/>
      <c r="I1121" s="218"/>
      <c r="J1121" s="218"/>
      <c r="K1121" s="218"/>
      <c r="L1121" s="218"/>
      <c r="M1121" s="218"/>
      <c r="N1121" s="218"/>
      <c r="O1121" s="218"/>
      <c r="P1121" s="218"/>
      <c r="Q1121" s="102"/>
      <c r="R1121" s="102"/>
      <c r="S1121" s="102"/>
      <c r="T1121" s="102"/>
      <c r="U1121" s="102"/>
      <c r="V1121" s="102"/>
      <c r="W1121" s="102"/>
      <c r="X1121" s="102"/>
      <c r="Y1121" s="102"/>
      <c r="Z1121" s="102"/>
      <c r="AA1121" s="102"/>
    </row>
    <row r="1122">
      <c r="A1122" s="172"/>
      <c r="B1122" s="172"/>
      <c r="C1122" s="218"/>
      <c r="D1122" s="233"/>
      <c r="E1122" s="218"/>
      <c r="F1122" s="218"/>
      <c r="G1122" s="218"/>
      <c r="H1122" s="218"/>
      <c r="I1122" s="218"/>
      <c r="J1122" s="218"/>
      <c r="K1122" s="218"/>
      <c r="L1122" s="218"/>
      <c r="M1122" s="218"/>
      <c r="N1122" s="218"/>
      <c r="O1122" s="218"/>
      <c r="P1122" s="218"/>
      <c r="Q1122" s="102"/>
      <c r="R1122" s="102"/>
      <c r="S1122" s="102"/>
      <c r="T1122" s="102"/>
      <c r="U1122" s="102"/>
      <c r="V1122" s="102"/>
      <c r="W1122" s="102"/>
      <c r="X1122" s="102"/>
      <c r="Y1122" s="102"/>
      <c r="Z1122" s="102"/>
      <c r="AA1122" s="102"/>
    </row>
    <row r="1123">
      <c r="A1123" s="172"/>
      <c r="B1123" s="172"/>
      <c r="C1123" s="218"/>
      <c r="D1123" s="233"/>
      <c r="E1123" s="218"/>
      <c r="F1123" s="218"/>
      <c r="G1123" s="218"/>
      <c r="H1123" s="218"/>
      <c r="I1123" s="218"/>
      <c r="J1123" s="218"/>
      <c r="K1123" s="218"/>
      <c r="L1123" s="218"/>
      <c r="M1123" s="218"/>
      <c r="N1123" s="218"/>
      <c r="O1123" s="218"/>
      <c r="P1123" s="218"/>
      <c r="Q1123" s="102"/>
      <c r="R1123" s="102"/>
      <c r="S1123" s="102"/>
      <c r="T1123" s="102"/>
      <c r="U1123" s="102"/>
      <c r="V1123" s="102"/>
      <c r="W1123" s="102"/>
      <c r="X1123" s="102"/>
      <c r="Y1123" s="102"/>
      <c r="Z1123" s="102"/>
      <c r="AA1123" s="102"/>
    </row>
    <row r="1124">
      <c r="A1124" s="172"/>
      <c r="B1124" s="172"/>
      <c r="C1124" s="218"/>
      <c r="D1124" s="233"/>
      <c r="E1124" s="218"/>
      <c r="F1124" s="218"/>
      <c r="G1124" s="218"/>
      <c r="H1124" s="218"/>
      <c r="I1124" s="218"/>
      <c r="J1124" s="218"/>
      <c r="K1124" s="218"/>
      <c r="L1124" s="218"/>
      <c r="M1124" s="218"/>
      <c r="N1124" s="218"/>
      <c r="O1124" s="218"/>
      <c r="P1124" s="218"/>
      <c r="Q1124" s="102"/>
      <c r="R1124" s="102"/>
      <c r="S1124" s="102"/>
      <c r="T1124" s="102"/>
      <c r="U1124" s="102"/>
      <c r="V1124" s="102"/>
      <c r="W1124" s="102"/>
      <c r="X1124" s="102"/>
      <c r="Y1124" s="102"/>
      <c r="Z1124" s="102"/>
      <c r="AA1124" s="102"/>
    </row>
    <row r="1125">
      <c r="A1125" s="172"/>
      <c r="B1125" s="172"/>
      <c r="C1125" s="218"/>
      <c r="D1125" s="233"/>
      <c r="E1125" s="218"/>
      <c r="F1125" s="218"/>
      <c r="G1125" s="218"/>
      <c r="H1125" s="218"/>
      <c r="I1125" s="218"/>
      <c r="J1125" s="218"/>
      <c r="K1125" s="218"/>
      <c r="L1125" s="218"/>
      <c r="M1125" s="218"/>
      <c r="N1125" s="218"/>
      <c r="O1125" s="218"/>
      <c r="P1125" s="218"/>
      <c r="Q1125" s="102"/>
      <c r="R1125" s="102"/>
      <c r="S1125" s="102"/>
      <c r="T1125" s="102"/>
      <c r="U1125" s="102"/>
      <c r="V1125" s="102"/>
      <c r="W1125" s="102"/>
      <c r="X1125" s="102"/>
      <c r="Y1125" s="102"/>
      <c r="Z1125" s="102"/>
      <c r="AA1125" s="102"/>
    </row>
    <row r="1126">
      <c r="A1126" s="172"/>
      <c r="B1126" s="172"/>
      <c r="C1126" s="218"/>
      <c r="D1126" s="233"/>
      <c r="E1126" s="218"/>
      <c r="F1126" s="218"/>
      <c r="G1126" s="218"/>
      <c r="H1126" s="218"/>
      <c r="I1126" s="218"/>
      <c r="J1126" s="218"/>
      <c r="K1126" s="218"/>
      <c r="L1126" s="218"/>
      <c r="M1126" s="218"/>
      <c r="N1126" s="218"/>
      <c r="O1126" s="218"/>
      <c r="P1126" s="218"/>
      <c r="Q1126" s="102"/>
      <c r="R1126" s="102"/>
      <c r="S1126" s="102"/>
      <c r="T1126" s="102"/>
      <c r="U1126" s="102"/>
      <c r="V1126" s="102"/>
      <c r="W1126" s="102"/>
      <c r="X1126" s="102"/>
      <c r="Y1126" s="102"/>
      <c r="Z1126" s="102"/>
      <c r="AA1126" s="102"/>
    </row>
    <row r="1127">
      <c r="A1127" s="172"/>
      <c r="B1127" s="172"/>
      <c r="C1127" s="218"/>
      <c r="D1127" s="233"/>
      <c r="E1127" s="218"/>
      <c r="F1127" s="218"/>
      <c r="G1127" s="218"/>
      <c r="H1127" s="218"/>
      <c r="I1127" s="218"/>
      <c r="J1127" s="218"/>
      <c r="K1127" s="218"/>
      <c r="L1127" s="218"/>
      <c r="M1127" s="218"/>
      <c r="N1127" s="218"/>
      <c r="O1127" s="218"/>
      <c r="P1127" s="218"/>
      <c r="Q1127" s="102"/>
      <c r="R1127" s="102"/>
      <c r="S1127" s="102"/>
      <c r="T1127" s="102"/>
      <c r="U1127" s="102"/>
      <c r="V1127" s="102"/>
      <c r="W1127" s="102"/>
      <c r="X1127" s="102"/>
      <c r="Y1127" s="102"/>
      <c r="Z1127" s="102"/>
      <c r="AA1127" s="102"/>
    </row>
    <row r="1128">
      <c r="A1128" s="172"/>
      <c r="B1128" s="172"/>
      <c r="C1128" s="218"/>
      <c r="D1128" s="233"/>
      <c r="E1128" s="218"/>
      <c r="F1128" s="218"/>
      <c r="G1128" s="218"/>
      <c r="H1128" s="218"/>
      <c r="I1128" s="218"/>
      <c r="J1128" s="218"/>
      <c r="K1128" s="218"/>
      <c r="L1128" s="218"/>
      <c r="M1128" s="218"/>
      <c r="N1128" s="218"/>
      <c r="O1128" s="218"/>
      <c r="P1128" s="218"/>
      <c r="Q1128" s="102"/>
      <c r="R1128" s="102"/>
      <c r="S1128" s="102"/>
      <c r="T1128" s="102"/>
      <c r="U1128" s="102"/>
      <c r="V1128" s="102"/>
      <c r="W1128" s="102"/>
      <c r="X1128" s="102"/>
      <c r="Y1128" s="102"/>
      <c r="Z1128" s="102"/>
      <c r="AA1128" s="102"/>
    </row>
    <row r="1129">
      <c r="A1129" s="172"/>
      <c r="B1129" s="172"/>
      <c r="C1129" s="218"/>
      <c r="D1129" s="233"/>
      <c r="E1129" s="218"/>
      <c r="F1129" s="218"/>
      <c r="G1129" s="218"/>
      <c r="H1129" s="218"/>
      <c r="I1129" s="218"/>
      <c r="J1129" s="218"/>
      <c r="K1129" s="218"/>
      <c r="L1129" s="218"/>
      <c r="M1129" s="218"/>
      <c r="N1129" s="218"/>
      <c r="O1129" s="218"/>
      <c r="P1129" s="218"/>
      <c r="Q1129" s="102"/>
      <c r="R1129" s="102"/>
      <c r="S1129" s="102"/>
      <c r="T1129" s="102"/>
      <c r="U1129" s="102"/>
      <c r="V1129" s="102"/>
      <c r="W1129" s="102"/>
      <c r="X1129" s="102"/>
      <c r="Y1129" s="102"/>
      <c r="Z1129" s="102"/>
      <c r="AA1129" s="102"/>
    </row>
    <row r="1130">
      <c r="A1130" s="172"/>
      <c r="B1130" s="172"/>
      <c r="C1130" s="218"/>
      <c r="D1130" s="233"/>
      <c r="E1130" s="218"/>
      <c r="F1130" s="218"/>
      <c r="G1130" s="218"/>
      <c r="H1130" s="218"/>
      <c r="I1130" s="218"/>
      <c r="J1130" s="218"/>
      <c r="K1130" s="218"/>
      <c r="L1130" s="218"/>
      <c r="M1130" s="218"/>
      <c r="N1130" s="218"/>
      <c r="O1130" s="218"/>
      <c r="P1130" s="218"/>
      <c r="Q1130" s="102"/>
      <c r="R1130" s="102"/>
      <c r="S1130" s="102"/>
      <c r="T1130" s="102"/>
      <c r="U1130" s="102"/>
      <c r="V1130" s="102"/>
      <c r="W1130" s="102"/>
      <c r="X1130" s="102"/>
      <c r="Y1130" s="102"/>
      <c r="Z1130" s="102"/>
      <c r="AA1130" s="102"/>
    </row>
    <row r="1131">
      <c r="A1131" s="172"/>
      <c r="B1131" s="172"/>
      <c r="C1131" s="218"/>
      <c r="D1131" s="233"/>
      <c r="E1131" s="218"/>
      <c r="F1131" s="218"/>
      <c r="G1131" s="218"/>
      <c r="H1131" s="218"/>
      <c r="I1131" s="218"/>
      <c r="J1131" s="218"/>
      <c r="K1131" s="218"/>
      <c r="L1131" s="218"/>
      <c r="M1131" s="218"/>
      <c r="N1131" s="218"/>
      <c r="O1131" s="218"/>
      <c r="P1131" s="218"/>
      <c r="Q1131" s="102"/>
      <c r="R1131" s="102"/>
      <c r="S1131" s="102"/>
      <c r="T1131" s="102"/>
      <c r="U1131" s="102"/>
      <c r="V1131" s="102"/>
      <c r="W1131" s="102"/>
      <c r="X1131" s="102"/>
      <c r="Y1131" s="102"/>
      <c r="Z1131" s="102"/>
      <c r="AA1131" s="102"/>
    </row>
    <row r="1132">
      <c r="A1132" s="172"/>
      <c r="B1132" s="172"/>
      <c r="C1132" s="218"/>
      <c r="D1132" s="233"/>
      <c r="E1132" s="218"/>
      <c r="F1132" s="218"/>
      <c r="G1132" s="218"/>
      <c r="H1132" s="218"/>
      <c r="I1132" s="218"/>
      <c r="J1132" s="218"/>
      <c r="K1132" s="218"/>
      <c r="L1132" s="218"/>
      <c r="M1132" s="218"/>
      <c r="N1132" s="218"/>
      <c r="O1132" s="218"/>
      <c r="P1132" s="218"/>
      <c r="Q1132" s="102"/>
      <c r="R1132" s="102"/>
      <c r="S1132" s="102"/>
      <c r="T1132" s="102"/>
      <c r="U1132" s="102"/>
      <c r="V1132" s="102"/>
      <c r="W1132" s="102"/>
      <c r="X1132" s="102"/>
      <c r="Y1132" s="102"/>
      <c r="Z1132" s="102"/>
      <c r="AA1132" s="102"/>
    </row>
    <row r="1133">
      <c r="A1133" s="172"/>
      <c r="B1133" s="172"/>
      <c r="C1133" s="218"/>
      <c r="D1133" s="233"/>
      <c r="E1133" s="218"/>
      <c r="F1133" s="218"/>
      <c r="G1133" s="218"/>
      <c r="H1133" s="218"/>
      <c r="I1133" s="218"/>
      <c r="J1133" s="218"/>
      <c r="K1133" s="218"/>
      <c r="L1133" s="218"/>
      <c r="M1133" s="218"/>
      <c r="N1133" s="218"/>
      <c r="O1133" s="218"/>
      <c r="P1133" s="218"/>
      <c r="Q1133" s="102"/>
      <c r="R1133" s="102"/>
      <c r="S1133" s="102"/>
      <c r="T1133" s="102"/>
      <c r="U1133" s="102"/>
      <c r="V1133" s="102"/>
      <c r="W1133" s="102"/>
      <c r="X1133" s="102"/>
      <c r="Y1133" s="102"/>
      <c r="Z1133" s="102"/>
      <c r="AA1133" s="102"/>
    </row>
    <row r="1134">
      <c r="A1134" s="172"/>
      <c r="B1134" s="172"/>
      <c r="C1134" s="218"/>
      <c r="D1134" s="233"/>
      <c r="E1134" s="218"/>
      <c r="F1134" s="218"/>
      <c r="G1134" s="218"/>
      <c r="H1134" s="218"/>
      <c r="I1134" s="218"/>
      <c r="J1134" s="218"/>
      <c r="K1134" s="218"/>
      <c r="L1134" s="218"/>
      <c r="M1134" s="218"/>
      <c r="N1134" s="218"/>
      <c r="O1134" s="218"/>
      <c r="P1134" s="218"/>
      <c r="Q1134" s="102"/>
      <c r="R1134" s="102"/>
      <c r="S1134" s="102"/>
      <c r="T1134" s="102"/>
      <c r="U1134" s="102"/>
      <c r="V1134" s="102"/>
      <c r="W1134" s="102"/>
      <c r="X1134" s="102"/>
      <c r="Y1134" s="102"/>
      <c r="Z1134" s="102"/>
      <c r="AA1134" s="102"/>
    </row>
    <row r="1135">
      <c r="A1135" s="172"/>
      <c r="B1135" s="172"/>
      <c r="C1135" s="218"/>
      <c r="D1135" s="233"/>
      <c r="E1135" s="218"/>
      <c r="F1135" s="218"/>
      <c r="G1135" s="218"/>
      <c r="H1135" s="218"/>
      <c r="I1135" s="218"/>
      <c r="J1135" s="218"/>
      <c r="K1135" s="218"/>
      <c r="L1135" s="218"/>
      <c r="M1135" s="218"/>
      <c r="N1135" s="218"/>
      <c r="O1135" s="218"/>
      <c r="P1135" s="218"/>
      <c r="Q1135" s="102"/>
      <c r="R1135" s="102"/>
      <c r="S1135" s="102"/>
      <c r="T1135" s="102"/>
      <c r="U1135" s="102"/>
      <c r="V1135" s="102"/>
      <c r="W1135" s="102"/>
      <c r="X1135" s="102"/>
      <c r="Y1135" s="102"/>
      <c r="Z1135" s="102"/>
      <c r="AA1135" s="102"/>
    </row>
    <row r="1136">
      <c r="A1136" s="172"/>
      <c r="B1136" s="172"/>
      <c r="C1136" s="218"/>
      <c r="D1136" s="233"/>
      <c r="E1136" s="218"/>
      <c r="F1136" s="218"/>
      <c r="G1136" s="218"/>
      <c r="H1136" s="218"/>
      <c r="I1136" s="218"/>
      <c r="J1136" s="218"/>
      <c r="K1136" s="218"/>
      <c r="L1136" s="218"/>
      <c r="M1136" s="218"/>
      <c r="N1136" s="218"/>
      <c r="O1136" s="218"/>
      <c r="P1136" s="218"/>
      <c r="Q1136" s="102"/>
      <c r="R1136" s="102"/>
      <c r="S1136" s="102"/>
      <c r="T1136" s="102"/>
      <c r="U1136" s="102"/>
      <c r="V1136" s="102"/>
      <c r="W1136" s="102"/>
      <c r="X1136" s="102"/>
      <c r="Y1136" s="102"/>
      <c r="Z1136" s="102"/>
      <c r="AA1136" s="102"/>
    </row>
    <row r="1137">
      <c r="A1137" s="172"/>
      <c r="B1137" s="172"/>
      <c r="C1137" s="218"/>
      <c r="D1137" s="233"/>
      <c r="E1137" s="218"/>
      <c r="F1137" s="218"/>
      <c r="G1137" s="218"/>
      <c r="H1137" s="218"/>
      <c r="I1137" s="218"/>
      <c r="J1137" s="218"/>
      <c r="K1137" s="218"/>
      <c r="L1137" s="218"/>
      <c r="M1137" s="218"/>
      <c r="N1137" s="218"/>
      <c r="O1137" s="218"/>
      <c r="P1137" s="218"/>
      <c r="Q1137" s="102"/>
      <c r="R1137" s="102"/>
      <c r="S1137" s="102"/>
      <c r="T1137" s="102"/>
      <c r="U1137" s="102"/>
      <c r="V1137" s="102"/>
      <c r="W1137" s="102"/>
      <c r="X1137" s="102"/>
      <c r="Y1137" s="102"/>
      <c r="Z1137" s="102"/>
      <c r="AA1137" s="102"/>
    </row>
    <row r="1138">
      <c r="A1138" s="172"/>
      <c r="B1138" s="172"/>
      <c r="C1138" s="218"/>
      <c r="D1138" s="233"/>
      <c r="E1138" s="218"/>
      <c r="F1138" s="218"/>
      <c r="G1138" s="218"/>
      <c r="H1138" s="218"/>
      <c r="I1138" s="218"/>
      <c r="J1138" s="218"/>
      <c r="K1138" s="218"/>
      <c r="L1138" s="218"/>
      <c r="M1138" s="218"/>
      <c r="N1138" s="218"/>
      <c r="O1138" s="218"/>
      <c r="P1138" s="218"/>
      <c r="Q1138" s="102"/>
      <c r="R1138" s="102"/>
      <c r="S1138" s="102"/>
      <c r="T1138" s="102"/>
      <c r="U1138" s="102"/>
      <c r="V1138" s="102"/>
      <c r="W1138" s="102"/>
      <c r="X1138" s="102"/>
      <c r="Y1138" s="102"/>
      <c r="Z1138" s="102"/>
      <c r="AA1138" s="102"/>
    </row>
    <row r="1139">
      <c r="A1139" s="172"/>
      <c r="B1139" s="172"/>
      <c r="C1139" s="218"/>
      <c r="D1139" s="233"/>
      <c r="E1139" s="218"/>
      <c r="F1139" s="218"/>
      <c r="G1139" s="218"/>
      <c r="H1139" s="218"/>
      <c r="I1139" s="218"/>
      <c r="J1139" s="218"/>
      <c r="K1139" s="218"/>
      <c r="L1139" s="218"/>
      <c r="M1139" s="218"/>
      <c r="N1139" s="218"/>
      <c r="O1139" s="218"/>
      <c r="P1139" s="218"/>
      <c r="Q1139" s="102"/>
      <c r="R1139" s="102"/>
      <c r="S1139" s="102"/>
      <c r="T1139" s="102"/>
      <c r="U1139" s="102"/>
      <c r="V1139" s="102"/>
      <c r="W1139" s="102"/>
      <c r="X1139" s="102"/>
      <c r="Y1139" s="102"/>
      <c r="Z1139" s="102"/>
      <c r="AA1139" s="102"/>
    </row>
    <row r="1140">
      <c r="A1140" s="172"/>
      <c r="B1140" s="172"/>
      <c r="C1140" s="218"/>
      <c r="D1140" s="233"/>
      <c r="E1140" s="218"/>
      <c r="F1140" s="218"/>
      <c r="G1140" s="218"/>
      <c r="H1140" s="218"/>
      <c r="I1140" s="218"/>
      <c r="J1140" s="218"/>
      <c r="K1140" s="218"/>
      <c r="L1140" s="218"/>
      <c r="M1140" s="218"/>
      <c r="N1140" s="218"/>
      <c r="O1140" s="218"/>
      <c r="P1140" s="218"/>
      <c r="Q1140" s="102"/>
      <c r="R1140" s="102"/>
      <c r="S1140" s="102"/>
      <c r="T1140" s="102"/>
      <c r="U1140" s="102"/>
      <c r="V1140" s="102"/>
      <c r="W1140" s="102"/>
      <c r="X1140" s="102"/>
      <c r="Y1140" s="102"/>
      <c r="Z1140" s="102"/>
      <c r="AA1140" s="102"/>
    </row>
    <row r="1141">
      <c r="A1141" s="172"/>
      <c r="B1141" s="172"/>
      <c r="C1141" s="218"/>
      <c r="D1141" s="233"/>
      <c r="E1141" s="218"/>
      <c r="F1141" s="218"/>
      <c r="G1141" s="218"/>
      <c r="H1141" s="218"/>
      <c r="I1141" s="218"/>
      <c r="J1141" s="218"/>
      <c r="K1141" s="218"/>
      <c r="L1141" s="218"/>
      <c r="M1141" s="218"/>
      <c r="N1141" s="218"/>
      <c r="O1141" s="218"/>
      <c r="P1141" s="218"/>
      <c r="Q1141" s="102"/>
      <c r="R1141" s="102"/>
      <c r="S1141" s="102"/>
      <c r="T1141" s="102"/>
      <c r="U1141" s="102"/>
      <c r="V1141" s="102"/>
      <c r="W1141" s="102"/>
      <c r="X1141" s="102"/>
      <c r="Y1141" s="102"/>
      <c r="Z1141" s="102"/>
      <c r="AA1141" s="102"/>
    </row>
    <row r="1142">
      <c r="A1142" s="172"/>
      <c r="B1142" s="172"/>
      <c r="C1142" s="218"/>
      <c r="D1142" s="233"/>
      <c r="E1142" s="218"/>
      <c r="F1142" s="218"/>
      <c r="G1142" s="218"/>
      <c r="H1142" s="218"/>
      <c r="I1142" s="218"/>
      <c r="J1142" s="218"/>
      <c r="K1142" s="218"/>
      <c r="L1142" s="218"/>
      <c r="M1142" s="218"/>
      <c r="N1142" s="218"/>
      <c r="O1142" s="218"/>
      <c r="P1142" s="218"/>
      <c r="Q1142" s="102"/>
      <c r="R1142" s="102"/>
      <c r="S1142" s="102"/>
      <c r="T1142" s="102"/>
      <c r="U1142" s="102"/>
      <c r="V1142" s="102"/>
      <c r="W1142" s="102"/>
      <c r="X1142" s="102"/>
      <c r="Y1142" s="102"/>
      <c r="Z1142" s="102"/>
      <c r="AA1142" s="102"/>
    </row>
    <row r="1143">
      <c r="A1143" s="172"/>
      <c r="B1143" s="172"/>
      <c r="C1143" s="218"/>
      <c r="D1143" s="233"/>
      <c r="E1143" s="218"/>
      <c r="F1143" s="218"/>
      <c r="G1143" s="218"/>
      <c r="H1143" s="218"/>
      <c r="I1143" s="218"/>
      <c r="J1143" s="218"/>
      <c r="K1143" s="218"/>
      <c r="L1143" s="218"/>
      <c r="M1143" s="218"/>
      <c r="N1143" s="218"/>
      <c r="O1143" s="218"/>
      <c r="P1143" s="218"/>
      <c r="Q1143" s="102"/>
      <c r="R1143" s="102"/>
      <c r="S1143" s="102"/>
      <c r="T1143" s="102"/>
      <c r="U1143" s="102"/>
      <c r="V1143" s="102"/>
      <c r="W1143" s="102"/>
      <c r="X1143" s="102"/>
      <c r="Y1143" s="102"/>
      <c r="Z1143" s="102"/>
      <c r="AA1143" s="102"/>
    </row>
    <row r="1144">
      <c r="A1144" s="172"/>
      <c r="B1144" s="172"/>
      <c r="C1144" s="218"/>
      <c r="D1144" s="233"/>
      <c r="E1144" s="218"/>
      <c r="F1144" s="218"/>
      <c r="G1144" s="218"/>
      <c r="H1144" s="218"/>
      <c r="I1144" s="218"/>
      <c r="J1144" s="218"/>
      <c r="K1144" s="218"/>
      <c r="L1144" s="218"/>
      <c r="M1144" s="218"/>
      <c r="N1144" s="218"/>
      <c r="O1144" s="218"/>
      <c r="P1144" s="218"/>
      <c r="Q1144" s="102"/>
      <c r="R1144" s="102"/>
      <c r="S1144" s="102"/>
      <c r="T1144" s="102"/>
      <c r="U1144" s="102"/>
      <c r="V1144" s="102"/>
      <c r="W1144" s="102"/>
      <c r="X1144" s="102"/>
      <c r="Y1144" s="102"/>
      <c r="Z1144" s="102"/>
      <c r="AA1144" s="102"/>
    </row>
    <row r="1145">
      <c r="A1145" s="172"/>
      <c r="B1145" s="172"/>
      <c r="C1145" s="218"/>
      <c r="D1145" s="233"/>
      <c r="E1145" s="218"/>
      <c r="F1145" s="218"/>
      <c r="G1145" s="218"/>
      <c r="H1145" s="218"/>
      <c r="I1145" s="218"/>
      <c r="J1145" s="218"/>
      <c r="K1145" s="218"/>
      <c r="L1145" s="218"/>
      <c r="M1145" s="218"/>
      <c r="N1145" s="218"/>
      <c r="O1145" s="218"/>
      <c r="P1145" s="218"/>
      <c r="Q1145" s="102"/>
      <c r="R1145" s="102"/>
      <c r="S1145" s="102"/>
      <c r="T1145" s="102"/>
      <c r="U1145" s="102"/>
      <c r="V1145" s="102"/>
      <c r="W1145" s="102"/>
      <c r="X1145" s="102"/>
      <c r="Y1145" s="102"/>
      <c r="Z1145" s="102"/>
      <c r="AA1145" s="102"/>
    </row>
    <row r="1146">
      <c r="A1146" s="172"/>
      <c r="B1146" s="172"/>
      <c r="C1146" s="218"/>
      <c r="D1146" s="233"/>
      <c r="E1146" s="218"/>
      <c r="F1146" s="218"/>
      <c r="G1146" s="218"/>
      <c r="H1146" s="218"/>
      <c r="I1146" s="218"/>
      <c r="J1146" s="218"/>
      <c r="K1146" s="218"/>
      <c r="L1146" s="218"/>
      <c r="M1146" s="218"/>
      <c r="N1146" s="218"/>
      <c r="O1146" s="218"/>
      <c r="P1146" s="218"/>
      <c r="Q1146" s="102"/>
      <c r="R1146" s="102"/>
      <c r="S1146" s="102"/>
      <c r="T1146" s="102"/>
      <c r="U1146" s="102"/>
      <c r="V1146" s="102"/>
      <c r="W1146" s="102"/>
      <c r="X1146" s="102"/>
      <c r="Y1146" s="102"/>
      <c r="Z1146" s="102"/>
      <c r="AA1146" s="102"/>
    </row>
    <row r="1147">
      <c r="A1147" s="172"/>
      <c r="B1147" s="172"/>
      <c r="C1147" s="218"/>
      <c r="D1147" s="233"/>
      <c r="E1147" s="218"/>
      <c r="F1147" s="218"/>
      <c r="G1147" s="218"/>
      <c r="H1147" s="218"/>
      <c r="I1147" s="218"/>
      <c r="J1147" s="218"/>
      <c r="K1147" s="218"/>
      <c r="L1147" s="218"/>
      <c r="M1147" s="218"/>
      <c r="N1147" s="218"/>
      <c r="O1147" s="218"/>
      <c r="P1147" s="218"/>
      <c r="Q1147" s="102"/>
      <c r="R1147" s="102"/>
      <c r="S1147" s="102"/>
      <c r="T1147" s="102"/>
      <c r="U1147" s="102"/>
      <c r="V1147" s="102"/>
      <c r="W1147" s="102"/>
      <c r="X1147" s="102"/>
      <c r="Y1147" s="102"/>
      <c r="Z1147" s="102"/>
      <c r="AA1147" s="102"/>
    </row>
    <row r="1148">
      <c r="A1148" s="172"/>
      <c r="B1148" s="172"/>
      <c r="C1148" s="218"/>
      <c r="D1148" s="233"/>
      <c r="E1148" s="218"/>
      <c r="F1148" s="218"/>
      <c r="G1148" s="218"/>
      <c r="H1148" s="218"/>
      <c r="I1148" s="218"/>
      <c r="J1148" s="218"/>
      <c r="K1148" s="218"/>
      <c r="L1148" s="218"/>
      <c r="M1148" s="218"/>
      <c r="N1148" s="218"/>
      <c r="O1148" s="218"/>
      <c r="P1148" s="218"/>
      <c r="Q1148" s="102"/>
      <c r="R1148" s="102"/>
      <c r="S1148" s="102"/>
      <c r="T1148" s="102"/>
      <c r="U1148" s="102"/>
      <c r="V1148" s="102"/>
      <c r="W1148" s="102"/>
      <c r="X1148" s="102"/>
      <c r="Y1148" s="102"/>
      <c r="Z1148" s="102"/>
      <c r="AA1148" s="102"/>
    </row>
    <row r="1149">
      <c r="A1149" s="172"/>
      <c r="B1149" s="172"/>
      <c r="C1149" s="218"/>
      <c r="D1149" s="233"/>
      <c r="E1149" s="218"/>
      <c r="F1149" s="218"/>
      <c r="G1149" s="218"/>
      <c r="H1149" s="218"/>
      <c r="I1149" s="218"/>
      <c r="J1149" s="218"/>
      <c r="K1149" s="218"/>
      <c r="L1149" s="218"/>
      <c r="M1149" s="218"/>
      <c r="N1149" s="218"/>
      <c r="O1149" s="218"/>
      <c r="P1149" s="218"/>
      <c r="Q1149" s="102"/>
      <c r="R1149" s="102"/>
      <c r="S1149" s="102"/>
      <c r="T1149" s="102"/>
      <c r="U1149" s="102"/>
      <c r="V1149" s="102"/>
      <c r="W1149" s="102"/>
      <c r="X1149" s="102"/>
      <c r="Y1149" s="102"/>
      <c r="Z1149" s="102"/>
      <c r="AA1149" s="102"/>
    </row>
    <row r="1150">
      <c r="A1150" s="172"/>
      <c r="B1150" s="172"/>
      <c r="C1150" s="218"/>
      <c r="D1150" s="233"/>
      <c r="E1150" s="218"/>
      <c r="F1150" s="218"/>
      <c r="G1150" s="218"/>
      <c r="H1150" s="218"/>
      <c r="I1150" s="218"/>
      <c r="J1150" s="218"/>
      <c r="K1150" s="218"/>
      <c r="L1150" s="218"/>
      <c r="M1150" s="218"/>
      <c r="N1150" s="218"/>
      <c r="O1150" s="218"/>
      <c r="P1150" s="218"/>
      <c r="Q1150" s="102"/>
      <c r="R1150" s="102"/>
      <c r="S1150" s="102"/>
      <c r="T1150" s="102"/>
      <c r="U1150" s="102"/>
      <c r="V1150" s="102"/>
      <c r="W1150" s="102"/>
      <c r="X1150" s="102"/>
      <c r="Y1150" s="102"/>
      <c r="Z1150" s="102"/>
      <c r="AA1150" s="102"/>
    </row>
    <row r="1151">
      <c r="A1151" s="172"/>
      <c r="B1151" s="172"/>
      <c r="C1151" s="218"/>
      <c r="D1151" s="233"/>
      <c r="E1151" s="218"/>
      <c r="F1151" s="218"/>
      <c r="G1151" s="218"/>
      <c r="H1151" s="218"/>
      <c r="I1151" s="218"/>
      <c r="J1151" s="218"/>
      <c r="K1151" s="218"/>
      <c r="L1151" s="218"/>
      <c r="M1151" s="218"/>
      <c r="N1151" s="218"/>
      <c r="O1151" s="218"/>
      <c r="P1151" s="218"/>
      <c r="Q1151" s="102"/>
      <c r="R1151" s="102"/>
      <c r="S1151" s="102"/>
      <c r="T1151" s="102"/>
      <c r="U1151" s="102"/>
      <c r="V1151" s="102"/>
      <c r="W1151" s="102"/>
      <c r="X1151" s="102"/>
      <c r="Y1151" s="102"/>
      <c r="Z1151" s="102"/>
      <c r="AA1151" s="102"/>
    </row>
    <row r="1152">
      <c r="A1152" s="172"/>
      <c r="B1152" s="172"/>
      <c r="C1152" s="218"/>
      <c r="D1152" s="233"/>
      <c r="E1152" s="218"/>
      <c r="F1152" s="218"/>
      <c r="G1152" s="218"/>
      <c r="H1152" s="218"/>
      <c r="I1152" s="218"/>
      <c r="J1152" s="218"/>
      <c r="K1152" s="218"/>
      <c r="L1152" s="218"/>
      <c r="M1152" s="218"/>
      <c r="N1152" s="218"/>
      <c r="O1152" s="218"/>
      <c r="P1152" s="218"/>
      <c r="Q1152" s="102"/>
      <c r="R1152" s="102"/>
      <c r="S1152" s="102"/>
      <c r="T1152" s="102"/>
      <c r="U1152" s="102"/>
      <c r="V1152" s="102"/>
      <c r="W1152" s="102"/>
      <c r="X1152" s="102"/>
      <c r="Y1152" s="102"/>
      <c r="Z1152" s="102"/>
      <c r="AA1152" s="102"/>
    </row>
    <row r="1153">
      <c r="A1153" s="172"/>
      <c r="B1153" s="172"/>
      <c r="C1153" s="218"/>
      <c r="D1153" s="233"/>
      <c r="E1153" s="218"/>
      <c r="F1153" s="218"/>
      <c r="G1153" s="218"/>
      <c r="H1153" s="218"/>
      <c r="I1153" s="218"/>
      <c r="J1153" s="218"/>
      <c r="K1153" s="218"/>
      <c r="L1153" s="218"/>
      <c r="M1153" s="218"/>
      <c r="N1153" s="218"/>
      <c r="O1153" s="218"/>
      <c r="P1153" s="218"/>
      <c r="Q1153" s="102"/>
      <c r="R1153" s="102"/>
      <c r="S1153" s="102"/>
      <c r="T1153" s="102"/>
      <c r="U1153" s="102"/>
      <c r="V1153" s="102"/>
      <c r="W1153" s="102"/>
      <c r="X1153" s="102"/>
      <c r="Y1153" s="102"/>
      <c r="Z1153" s="102"/>
      <c r="AA1153" s="102"/>
    </row>
    <row r="1154">
      <c r="A1154" s="172"/>
      <c r="B1154" s="172"/>
      <c r="C1154" s="218"/>
      <c r="D1154" s="233"/>
      <c r="E1154" s="218"/>
      <c r="F1154" s="218"/>
      <c r="G1154" s="218"/>
      <c r="H1154" s="218"/>
      <c r="I1154" s="218"/>
      <c r="J1154" s="218"/>
      <c r="K1154" s="218"/>
      <c r="L1154" s="218"/>
      <c r="M1154" s="218"/>
      <c r="N1154" s="218"/>
      <c r="O1154" s="218"/>
      <c r="P1154" s="218"/>
      <c r="Q1154" s="102"/>
      <c r="R1154" s="102"/>
      <c r="S1154" s="102"/>
      <c r="T1154" s="102"/>
      <c r="U1154" s="102"/>
      <c r="V1154" s="102"/>
      <c r="W1154" s="102"/>
      <c r="X1154" s="102"/>
      <c r="Y1154" s="102"/>
      <c r="Z1154" s="102"/>
      <c r="AA1154" s="102"/>
    </row>
    <row r="1155">
      <c r="A1155" s="172"/>
      <c r="B1155" s="172"/>
      <c r="C1155" s="218"/>
      <c r="D1155" s="233"/>
      <c r="E1155" s="218"/>
      <c r="F1155" s="218"/>
      <c r="G1155" s="218"/>
      <c r="H1155" s="218"/>
      <c r="I1155" s="218"/>
      <c r="J1155" s="218"/>
      <c r="K1155" s="218"/>
      <c r="L1155" s="218"/>
      <c r="M1155" s="218"/>
      <c r="N1155" s="218"/>
      <c r="O1155" s="218"/>
      <c r="P1155" s="218"/>
      <c r="Q1155" s="102"/>
      <c r="R1155" s="102"/>
      <c r="S1155" s="102"/>
      <c r="T1155" s="102"/>
      <c r="U1155" s="102"/>
      <c r="V1155" s="102"/>
      <c r="W1155" s="102"/>
      <c r="X1155" s="102"/>
      <c r="Y1155" s="102"/>
      <c r="Z1155" s="102"/>
      <c r="AA1155" s="102"/>
    </row>
    <row r="1156">
      <c r="A1156" s="172"/>
      <c r="B1156" s="172"/>
      <c r="C1156" s="218"/>
      <c r="D1156" s="233"/>
      <c r="E1156" s="218"/>
      <c r="F1156" s="218"/>
      <c r="G1156" s="218"/>
      <c r="H1156" s="218"/>
      <c r="I1156" s="218"/>
      <c r="J1156" s="218"/>
      <c r="K1156" s="218"/>
      <c r="L1156" s="218"/>
      <c r="M1156" s="218"/>
      <c r="N1156" s="218"/>
      <c r="O1156" s="218"/>
      <c r="P1156" s="218"/>
      <c r="Q1156" s="102"/>
      <c r="R1156" s="102"/>
      <c r="S1156" s="102"/>
      <c r="T1156" s="102"/>
      <c r="U1156" s="102"/>
      <c r="V1156" s="102"/>
      <c r="W1156" s="102"/>
      <c r="X1156" s="102"/>
      <c r="Y1156" s="102"/>
      <c r="Z1156" s="102"/>
      <c r="AA1156" s="102"/>
    </row>
    <row r="1157">
      <c r="A1157" s="172"/>
      <c r="B1157" s="172"/>
      <c r="C1157" s="218"/>
      <c r="D1157" s="233"/>
      <c r="E1157" s="218"/>
      <c r="F1157" s="218"/>
      <c r="G1157" s="218"/>
      <c r="H1157" s="218"/>
      <c r="I1157" s="218"/>
      <c r="J1157" s="218"/>
      <c r="K1157" s="218"/>
      <c r="L1157" s="218"/>
      <c r="M1157" s="218"/>
      <c r="N1157" s="218"/>
      <c r="O1157" s="218"/>
      <c r="P1157" s="218"/>
      <c r="Q1157" s="102"/>
      <c r="R1157" s="102"/>
      <c r="S1157" s="102"/>
      <c r="T1157" s="102"/>
      <c r="U1157" s="102"/>
      <c r="V1157" s="102"/>
      <c r="W1157" s="102"/>
      <c r="X1157" s="102"/>
      <c r="Y1157" s="102"/>
      <c r="Z1157" s="102"/>
      <c r="AA1157" s="102"/>
    </row>
    <row r="1158">
      <c r="A1158" s="172"/>
      <c r="B1158" s="172"/>
      <c r="C1158" s="218"/>
      <c r="D1158" s="233"/>
      <c r="E1158" s="218"/>
      <c r="F1158" s="218"/>
      <c r="G1158" s="218"/>
      <c r="H1158" s="218"/>
      <c r="I1158" s="218"/>
      <c r="J1158" s="218"/>
      <c r="K1158" s="218"/>
      <c r="L1158" s="218"/>
      <c r="M1158" s="218"/>
      <c r="N1158" s="218"/>
      <c r="O1158" s="218"/>
      <c r="P1158" s="218"/>
      <c r="Q1158" s="102"/>
      <c r="R1158" s="102"/>
      <c r="S1158" s="102"/>
      <c r="T1158" s="102"/>
      <c r="U1158" s="102"/>
      <c r="V1158" s="102"/>
      <c r="W1158" s="102"/>
      <c r="X1158" s="102"/>
      <c r="Y1158" s="102"/>
      <c r="Z1158" s="102"/>
      <c r="AA1158" s="102"/>
    </row>
    <row r="1159">
      <c r="A1159" s="172"/>
      <c r="B1159" s="172"/>
      <c r="C1159" s="218"/>
      <c r="D1159" s="233"/>
      <c r="E1159" s="218"/>
      <c r="F1159" s="218"/>
      <c r="G1159" s="218"/>
      <c r="H1159" s="218"/>
      <c r="I1159" s="218"/>
      <c r="J1159" s="218"/>
      <c r="K1159" s="218"/>
      <c r="L1159" s="218"/>
      <c r="M1159" s="218"/>
      <c r="N1159" s="218"/>
      <c r="O1159" s="218"/>
      <c r="P1159" s="218"/>
      <c r="Q1159" s="102"/>
      <c r="R1159" s="102"/>
      <c r="S1159" s="102"/>
      <c r="T1159" s="102"/>
      <c r="U1159" s="102"/>
      <c r="V1159" s="102"/>
      <c r="W1159" s="102"/>
      <c r="X1159" s="102"/>
      <c r="Y1159" s="102"/>
      <c r="Z1159" s="102"/>
      <c r="AA1159" s="102"/>
    </row>
    <row r="1160">
      <c r="A1160" s="172"/>
      <c r="B1160" s="172"/>
      <c r="C1160" s="218"/>
      <c r="D1160" s="233"/>
      <c r="E1160" s="218"/>
      <c r="F1160" s="218"/>
      <c r="G1160" s="218"/>
      <c r="H1160" s="218"/>
      <c r="I1160" s="218"/>
      <c r="J1160" s="218"/>
      <c r="K1160" s="218"/>
      <c r="L1160" s="218"/>
      <c r="M1160" s="218"/>
      <c r="N1160" s="218"/>
      <c r="O1160" s="218"/>
      <c r="P1160" s="218"/>
      <c r="Q1160" s="102"/>
      <c r="R1160" s="102"/>
      <c r="S1160" s="102"/>
      <c r="T1160" s="102"/>
      <c r="U1160" s="102"/>
      <c r="V1160" s="102"/>
      <c r="W1160" s="102"/>
      <c r="X1160" s="102"/>
      <c r="Y1160" s="102"/>
      <c r="Z1160" s="102"/>
      <c r="AA1160" s="102"/>
    </row>
    <row r="1161">
      <c r="A1161" s="172"/>
      <c r="B1161" s="172"/>
      <c r="C1161" s="218"/>
      <c r="D1161" s="233"/>
      <c r="E1161" s="218"/>
      <c r="F1161" s="218"/>
      <c r="G1161" s="218"/>
      <c r="H1161" s="218"/>
      <c r="I1161" s="218"/>
      <c r="J1161" s="218"/>
      <c r="K1161" s="218"/>
      <c r="L1161" s="218"/>
      <c r="M1161" s="218"/>
      <c r="N1161" s="218"/>
      <c r="O1161" s="218"/>
      <c r="P1161" s="218"/>
      <c r="Q1161" s="102"/>
      <c r="R1161" s="102"/>
      <c r="S1161" s="102"/>
      <c r="T1161" s="102"/>
      <c r="U1161" s="102"/>
      <c r="V1161" s="102"/>
      <c r="W1161" s="102"/>
      <c r="X1161" s="102"/>
      <c r="Y1161" s="102"/>
      <c r="Z1161" s="102"/>
      <c r="AA1161" s="102"/>
    </row>
    <row r="1162">
      <c r="A1162" s="172"/>
      <c r="B1162" s="172"/>
      <c r="C1162" s="218"/>
      <c r="D1162" s="233"/>
      <c r="E1162" s="218"/>
      <c r="F1162" s="218"/>
      <c r="G1162" s="218"/>
      <c r="H1162" s="218"/>
      <c r="I1162" s="218"/>
      <c r="J1162" s="218"/>
      <c r="K1162" s="218"/>
      <c r="L1162" s="218"/>
      <c r="M1162" s="218"/>
      <c r="N1162" s="218"/>
      <c r="O1162" s="218"/>
      <c r="P1162" s="218"/>
      <c r="Q1162" s="102"/>
      <c r="R1162" s="102"/>
      <c r="S1162" s="102"/>
      <c r="T1162" s="102"/>
      <c r="U1162" s="102"/>
      <c r="V1162" s="102"/>
      <c r="W1162" s="102"/>
      <c r="X1162" s="102"/>
      <c r="Y1162" s="102"/>
      <c r="Z1162" s="102"/>
      <c r="AA1162" s="102"/>
    </row>
    <row r="1163">
      <c r="A1163" s="172"/>
      <c r="B1163" s="172"/>
      <c r="C1163" s="218"/>
      <c r="D1163" s="233"/>
      <c r="E1163" s="218"/>
      <c r="F1163" s="218"/>
      <c r="G1163" s="218"/>
      <c r="H1163" s="218"/>
      <c r="I1163" s="218"/>
      <c r="J1163" s="218"/>
      <c r="K1163" s="218"/>
      <c r="L1163" s="218"/>
      <c r="M1163" s="218"/>
      <c r="N1163" s="218"/>
      <c r="O1163" s="218"/>
      <c r="P1163" s="218"/>
      <c r="Q1163" s="102"/>
      <c r="R1163" s="102"/>
      <c r="S1163" s="102"/>
      <c r="T1163" s="102"/>
      <c r="U1163" s="102"/>
      <c r="V1163" s="102"/>
      <c r="W1163" s="102"/>
      <c r="X1163" s="102"/>
      <c r="Y1163" s="102"/>
      <c r="Z1163" s="102"/>
      <c r="AA1163" s="102"/>
    </row>
    <row r="1164">
      <c r="A1164" s="172"/>
      <c r="B1164" s="172"/>
      <c r="C1164" s="218"/>
      <c r="D1164" s="233"/>
      <c r="E1164" s="218"/>
      <c r="F1164" s="218"/>
      <c r="G1164" s="218"/>
      <c r="H1164" s="218"/>
      <c r="I1164" s="218"/>
      <c r="J1164" s="218"/>
      <c r="K1164" s="218"/>
      <c r="L1164" s="218"/>
      <c r="M1164" s="218"/>
      <c r="N1164" s="218"/>
      <c r="O1164" s="218"/>
      <c r="P1164" s="218"/>
      <c r="Q1164" s="102"/>
      <c r="R1164" s="102"/>
      <c r="S1164" s="102"/>
      <c r="T1164" s="102"/>
      <c r="U1164" s="102"/>
      <c r="V1164" s="102"/>
      <c r="W1164" s="102"/>
      <c r="X1164" s="102"/>
      <c r="Y1164" s="102"/>
      <c r="Z1164" s="102"/>
      <c r="AA1164" s="102"/>
    </row>
    <row r="1165">
      <c r="A1165" s="172"/>
      <c r="B1165" s="172"/>
      <c r="C1165" s="218"/>
      <c r="D1165" s="233"/>
      <c r="E1165" s="218"/>
      <c r="F1165" s="218"/>
      <c r="G1165" s="218"/>
      <c r="H1165" s="218"/>
      <c r="I1165" s="218"/>
      <c r="J1165" s="218"/>
      <c r="K1165" s="218"/>
      <c r="L1165" s="218"/>
      <c r="M1165" s="218"/>
      <c r="N1165" s="218"/>
      <c r="O1165" s="218"/>
      <c r="P1165" s="218"/>
      <c r="Q1165" s="102"/>
      <c r="R1165" s="102"/>
      <c r="S1165" s="102"/>
      <c r="T1165" s="102"/>
      <c r="U1165" s="102"/>
      <c r="V1165" s="102"/>
      <c r="W1165" s="102"/>
      <c r="X1165" s="102"/>
      <c r="Y1165" s="102"/>
      <c r="Z1165" s="102"/>
      <c r="AA1165" s="102"/>
    </row>
    <row r="1166">
      <c r="A1166" s="172"/>
      <c r="B1166" s="172"/>
      <c r="C1166" s="218"/>
      <c r="D1166" s="233"/>
      <c r="E1166" s="218"/>
      <c r="F1166" s="218"/>
      <c r="G1166" s="218"/>
      <c r="H1166" s="218"/>
      <c r="I1166" s="218"/>
      <c r="J1166" s="218"/>
      <c r="K1166" s="218"/>
      <c r="L1166" s="218"/>
      <c r="M1166" s="218"/>
      <c r="N1166" s="218"/>
      <c r="O1166" s="218"/>
      <c r="P1166" s="218"/>
      <c r="Q1166" s="102"/>
      <c r="R1166" s="102"/>
      <c r="S1166" s="102"/>
      <c r="T1166" s="102"/>
      <c r="U1166" s="102"/>
      <c r="V1166" s="102"/>
      <c r="W1166" s="102"/>
      <c r="X1166" s="102"/>
      <c r="Y1166" s="102"/>
      <c r="Z1166" s="102"/>
      <c r="AA1166" s="102"/>
    </row>
    <row r="1167">
      <c r="A1167" s="172"/>
      <c r="B1167" s="172"/>
      <c r="C1167" s="218"/>
      <c r="D1167" s="233"/>
      <c r="E1167" s="218"/>
      <c r="F1167" s="218"/>
      <c r="G1167" s="218"/>
      <c r="H1167" s="218"/>
      <c r="I1167" s="218"/>
      <c r="J1167" s="218"/>
      <c r="K1167" s="218"/>
      <c r="L1167" s="218"/>
      <c r="M1167" s="218"/>
      <c r="N1167" s="218"/>
      <c r="O1167" s="218"/>
      <c r="P1167" s="218"/>
      <c r="Q1167" s="102"/>
      <c r="R1167" s="102"/>
      <c r="S1167" s="102"/>
      <c r="T1167" s="102"/>
      <c r="U1167" s="102"/>
      <c r="V1167" s="102"/>
      <c r="W1167" s="102"/>
      <c r="X1167" s="102"/>
      <c r="Y1167" s="102"/>
      <c r="Z1167" s="102"/>
      <c r="AA1167" s="102"/>
    </row>
    <row r="1168">
      <c r="A1168" s="172"/>
      <c r="B1168" s="172"/>
      <c r="C1168" s="218"/>
      <c r="D1168" s="233"/>
      <c r="E1168" s="218"/>
      <c r="F1168" s="218"/>
      <c r="G1168" s="218"/>
      <c r="H1168" s="218"/>
      <c r="I1168" s="218"/>
      <c r="J1168" s="218"/>
      <c r="K1168" s="218"/>
      <c r="L1168" s="218"/>
      <c r="M1168" s="218"/>
      <c r="N1168" s="218"/>
      <c r="O1168" s="218"/>
      <c r="P1168" s="218"/>
      <c r="Q1168" s="102"/>
      <c r="R1168" s="102"/>
      <c r="S1168" s="102"/>
      <c r="T1168" s="102"/>
      <c r="U1168" s="102"/>
      <c r="V1168" s="102"/>
      <c r="W1168" s="102"/>
      <c r="X1168" s="102"/>
      <c r="Y1168" s="102"/>
      <c r="Z1168" s="102"/>
      <c r="AA1168" s="102"/>
    </row>
    <row r="1169">
      <c r="A1169" s="172"/>
      <c r="B1169" s="172"/>
      <c r="C1169" s="218"/>
      <c r="D1169" s="233"/>
      <c r="E1169" s="218"/>
      <c r="F1169" s="218"/>
      <c r="G1169" s="218"/>
      <c r="H1169" s="218"/>
      <c r="I1169" s="218"/>
      <c r="J1169" s="218"/>
      <c r="K1169" s="218"/>
      <c r="L1169" s="218"/>
      <c r="M1169" s="218"/>
      <c r="N1169" s="218"/>
      <c r="O1169" s="218"/>
      <c r="P1169" s="218"/>
      <c r="Q1169" s="102"/>
      <c r="R1169" s="102"/>
      <c r="S1169" s="102"/>
      <c r="T1169" s="102"/>
      <c r="U1169" s="102"/>
      <c r="V1169" s="102"/>
      <c r="W1169" s="102"/>
      <c r="X1169" s="102"/>
      <c r="Y1169" s="102"/>
      <c r="Z1169" s="102"/>
      <c r="AA1169" s="102"/>
    </row>
    <row r="1170">
      <c r="A1170" s="172"/>
      <c r="B1170" s="172"/>
      <c r="C1170" s="218"/>
      <c r="D1170" s="233"/>
      <c r="E1170" s="218"/>
      <c r="F1170" s="218"/>
      <c r="G1170" s="218"/>
      <c r="H1170" s="218"/>
      <c r="I1170" s="218"/>
      <c r="J1170" s="218"/>
      <c r="K1170" s="218"/>
      <c r="L1170" s="218"/>
      <c r="M1170" s="218"/>
      <c r="N1170" s="218"/>
      <c r="O1170" s="218"/>
      <c r="P1170" s="218"/>
      <c r="Q1170" s="102"/>
      <c r="R1170" s="102"/>
      <c r="S1170" s="102"/>
      <c r="T1170" s="102"/>
      <c r="U1170" s="102"/>
      <c r="V1170" s="102"/>
      <c r="W1170" s="102"/>
      <c r="X1170" s="102"/>
      <c r="Y1170" s="102"/>
      <c r="Z1170" s="102"/>
      <c r="AA1170" s="102"/>
    </row>
    <row r="1171">
      <c r="A1171" s="172"/>
      <c r="B1171" s="172"/>
      <c r="C1171" s="218"/>
      <c r="D1171" s="233"/>
      <c r="E1171" s="218"/>
      <c r="F1171" s="218"/>
      <c r="G1171" s="218"/>
      <c r="H1171" s="218"/>
      <c r="I1171" s="218"/>
      <c r="J1171" s="218"/>
      <c r="K1171" s="218"/>
      <c r="L1171" s="218"/>
      <c r="M1171" s="218"/>
      <c r="N1171" s="218"/>
      <c r="O1171" s="218"/>
      <c r="P1171" s="218"/>
      <c r="Q1171" s="102"/>
      <c r="R1171" s="102"/>
      <c r="S1171" s="102"/>
      <c r="T1171" s="102"/>
      <c r="U1171" s="102"/>
      <c r="V1171" s="102"/>
      <c r="W1171" s="102"/>
      <c r="X1171" s="102"/>
      <c r="Y1171" s="102"/>
      <c r="Z1171" s="102"/>
      <c r="AA1171" s="102"/>
    </row>
    <row r="1172">
      <c r="A1172" s="172"/>
      <c r="B1172" s="172"/>
      <c r="C1172" s="218"/>
      <c r="D1172" s="233"/>
      <c r="E1172" s="218"/>
      <c r="F1172" s="218"/>
      <c r="G1172" s="218"/>
      <c r="H1172" s="218"/>
      <c r="I1172" s="218"/>
      <c r="J1172" s="218"/>
      <c r="K1172" s="218"/>
      <c r="L1172" s="218"/>
      <c r="M1172" s="218"/>
      <c r="N1172" s="218"/>
      <c r="O1172" s="218"/>
      <c r="P1172" s="218"/>
      <c r="Q1172" s="102"/>
      <c r="R1172" s="102"/>
      <c r="S1172" s="102"/>
      <c r="T1172" s="102"/>
      <c r="U1172" s="102"/>
      <c r="V1172" s="102"/>
      <c r="W1172" s="102"/>
      <c r="X1172" s="102"/>
      <c r="Y1172" s="102"/>
      <c r="Z1172" s="102"/>
      <c r="AA1172" s="102"/>
    </row>
    <row r="1173">
      <c r="A1173" s="172"/>
      <c r="B1173" s="172"/>
      <c r="C1173" s="218"/>
      <c r="D1173" s="233"/>
      <c r="E1173" s="218"/>
      <c r="F1173" s="218"/>
      <c r="G1173" s="218"/>
      <c r="H1173" s="218"/>
      <c r="I1173" s="218"/>
      <c r="J1173" s="218"/>
      <c r="K1173" s="218"/>
      <c r="L1173" s="218"/>
      <c r="M1173" s="218"/>
      <c r="N1173" s="218"/>
      <c r="O1173" s="218"/>
      <c r="P1173" s="218"/>
      <c r="Q1173" s="102"/>
      <c r="R1173" s="102"/>
      <c r="S1173" s="102"/>
      <c r="T1173" s="102"/>
      <c r="U1173" s="102"/>
      <c r="V1173" s="102"/>
      <c r="W1173" s="102"/>
      <c r="X1173" s="102"/>
      <c r="Y1173" s="102"/>
      <c r="Z1173" s="102"/>
      <c r="AA1173" s="102"/>
    </row>
    <row r="1174">
      <c r="A1174" s="172"/>
      <c r="B1174" s="172"/>
      <c r="C1174" s="218"/>
      <c r="D1174" s="233"/>
      <c r="E1174" s="218"/>
      <c r="F1174" s="218"/>
      <c r="G1174" s="218"/>
      <c r="H1174" s="218"/>
      <c r="I1174" s="218"/>
      <c r="J1174" s="218"/>
      <c r="K1174" s="218"/>
      <c r="L1174" s="218"/>
      <c r="M1174" s="218"/>
      <c r="N1174" s="218"/>
      <c r="O1174" s="218"/>
      <c r="P1174" s="218"/>
      <c r="Q1174" s="102"/>
      <c r="R1174" s="102"/>
      <c r="S1174" s="102"/>
      <c r="T1174" s="102"/>
      <c r="U1174" s="102"/>
      <c r="V1174" s="102"/>
      <c r="W1174" s="102"/>
      <c r="X1174" s="102"/>
      <c r="Y1174" s="102"/>
      <c r="Z1174" s="102"/>
      <c r="AA1174" s="102"/>
    </row>
    <row r="1175">
      <c r="A1175" s="172"/>
      <c r="B1175" s="172"/>
      <c r="C1175" s="218"/>
      <c r="D1175" s="233"/>
      <c r="E1175" s="218"/>
      <c r="F1175" s="218"/>
      <c r="G1175" s="218"/>
      <c r="H1175" s="218"/>
      <c r="I1175" s="218"/>
      <c r="J1175" s="218"/>
      <c r="K1175" s="218"/>
      <c r="L1175" s="218"/>
      <c r="M1175" s="218"/>
      <c r="N1175" s="218"/>
      <c r="O1175" s="218"/>
      <c r="P1175" s="218"/>
      <c r="Q1175" s="102"/>
      <c r="R1175" s="102"/>
      <c r="S1175" s="102"/>
      <c r="T1175" s="102"/>
      <c r="U1175" s="102"/>
      <c r="V1175" s="102"/>
      <c r="W1175" s="102"/>
      <c r="X1175" s="102"/>
      <c r="Y1175" s="102"/>
      <c r="Z1175" s="102"/>
      <c r="AA1175" s="102"/>
    </row>
    <row r="1176">
      <c r="A1176" s="172"/>
      <c r="B1176" s="172"/>
      <c r="C1176" s="218"/>
      <c r="D1176" s="233"/>
      <c r="E1176" s="218"/>
      <c r="F1176" s="218"/>
      <c r="G1176" s="218"/>
      <c r="H1176" s="218"/>
      <c r="I1176" s="218"/>
      <c r="J1176" s="218"/>
      <c r="K1176" s="218"/>
      <c r="L1176" s="218"/>
      <c r="M1176" s="218"/>
      <c r="N1176" s="218"/>
      <c r="O1176" s="218"/>
      <c r="P1176" s="218"/>
      <c r="Q1176" s="102"/>
      <c r="R1176" s="102"/>
      <c r="S1176" s="102"/>
      <c r="T1176" s="102"/>
      <c r="U1176" s="102"/>
      <c r="V1176" s="102"/>
      <c r="W1176" s="102"/>
      <c r="X1176" s="102"/>
      <c r="Y1176" s="102"/>
      <c r="Z1176" s="102"/>
      <c r="AA1176" s="102"/>
    </row>
    <row r="1177">
      <c r="A1177" s="172"/>
      <c r="B1177" s="172"/>
      <c r="C1177" s="218"/>
      <c r="D1177" s="233"/>
      <c r="E1177" s="218"/>
      <c r="F1177" s="218"/>
      <c r="G1177" s="218"/>
      <c r="H1177" s="218"/>
      <c r="I1177" s="218"/>
      <c r="J1177" s="218"/>
      <c r="K1177" s="218"/>
      <c r="L1177" s="218"/>
      <c r="M1177" s="218"/>
      <c r="N1177" s="218"/>
      <c r="O1177" s="218"/>
      <c r="P1177" s="218"/>
      <c r="Q1177" s="102"/>
      <c r="R1177" s="102"/>
      <c r="S1177" s="102"/>
      <c r="T1177" s="102"/>
      <c r="U1177" s="102"/>
      <c r="V1177" s="102"/>
      <c r="W1177" s="102"/>
      <c r="X1177" s="102"/>
      <c r="Y1177" s="102"/>
      <c r="Z1177" s="102"/>
      <c r="AA1177" s="102"/>
    </row>
    <row r="1178">
      <c r="A1178" s="172"/>
      <c r="B1178" s="172"/>
      <c r="C1178" s="218"/>
      <c r="D1178" s="233"/>
      <c r="E1178" s="218"/>
      <c r="F1178" s="218"/>
      <c r="G1178" s="218"/>
      <c r="H1178" s="218"/>
      <c r="I1178" s="218"/>
      <c r="J1178" s="218"/>
      <c r="K1178" s="218"/>
      <c r="L1178" s="218"/>
      <c r="M1178" s="218"/>
      <c r="N1178" s="218"/>
      <c r="O1178" s="218"/>
      <c r="P1178" s="218"/>
      <c r="Q1178" s="102"/>
      <c r="R1178" s="102"/>
      <c r="S1178" s="102"/>
      <c r="T1178" s="102"/>
      <c r="U1178" s="102"/>
      <c r="V1178" s="102"/>
      <c r="W1178" s="102"/>
      <c r="X1178" s="102"/>
      <c r="Y1178" s="102"/>
      <c r="Z1178" s="102"/>
      <c r="AA1178" s="102"/>
    </row>
    <row r="1179">
      <c r="A1179" s="172"/>
      <c r="B1179" s="172"/>
      <c r="C1179" s="218"/>
      <c r="D1179" s="233"/>
      <c r="E1179" s="218"/>
      <c r="F1179" s="218"/>
      <c r="G1179" s="218"/>
      <c r="H1179" s="218"/>
      <c r="I1179" s="218"/>
      <c r="J1179" s="218"/>
      <c r="K1179" s="218"/>
      <c r="L1179" s="218"/>
      <c r="M1179" s="218"/>
      <c r="N1179" s="218"/>
      <c r="O1179" s="218"/>
      <c r="P1179" s="218"/>
      <c r="Q1179" s="102"/>
      <c r="R1179" s="102"/>
      <c r="S1179" s="102"/>
      <c r="T1179" s="102"/>
      <c r="U1179" s="102"/>
      <c r="V1179" s="102"/>
      <c r="W1179" s="102"/>
      <c r="X1179" s="102"/>
      <c r="Y1179" s="102"/>
      <c r="Z1179" s="102"/>
      <c r="AA1179" s="102"/>
    </row>
    <row r="1180">
      <c r="A1180" s="172"/>
      <c r="B1180" s="172"/>
      <c r="C1180" s="218"/>
      <c r="D1180" s="233"/>
      <c r="E1180" s="218"/>
      <c r="F1180" s="218"/>
      <c r="G1180" s="218"/>
      <c r="H1180" s="218"/>
      <c r="I1180" s="218"/>
      <c r="J1180" s="218"/>
      <c r="K1180" s="218"/>
      <c r="L1180" s="218"/>
      <c r="M1180" s="218"/>
      <c r="N1180" s="218"/>
      <c r="O1180" s="218"/>
      <c r="P1180" s="218"/>
      <c r="Q1180" s="102"/>
      <c r="R1180" s="102"/>
      <c r="S1180" s="102"/>
      <c r="T1180" s="102"/>
      <c r="U1180" s="102"/>
      <c r="V1180" s="102"/>
      <c r="W1180" s="102"/>
      <c r="X1180" s="102"/>
      <c r="Y1180" s="102"/>
      <c r="Z1180" s="102"/>
      <c r="AA1180" s="102"/>
    </row>
    <row r="1181">
      <c r="A1181" s="172"/>
      <c r="B1181" s="172"/>
      <c r="C1181" s="218"/>
      <c r="D1181" s="233"/>
      <c r="E1181" s="218"/>
      <c r="F1181" s="218"/>
      <c r="G1181" s="218"/>
      <c r="H1181" s="218"/>
      <c r="I1181" s="218"/>
      <c r="J1181" s="218"/>
      <c r="K1181" s="218"/>
      <c r="L1181" s="218"/>
      <c r="M1181" s="218"/>
      <c r="N1181" s="218"/>
      <c r="O1181" s="218"/>
      <c r="P1181" s="218"/>
      <c r="Q1181" s="102"/>
      <c r="R1181" s="102"/>
      <c r="S1181" s="102"/>
      <c r="T1181" s="102"/>
      <c r="U1181" s="102"/>
      <c r="V1181" s="102"/>
      <c r="W1181" s="102"/>
      <c r="X1181" s="102"/>
      <c r="Y1181" s="102"/>
      <c r="Z1181" s="102"/>
      <c r="AA1181" s="102"/>
    </row>
    <row r="1182">
      <c r="A1182" s="172"/>
      <c r="B1182" s="172"/>
      <c r="C1182" s="218"/>
      <c r="D1182" s="233"/>
      <c r="E1182" s="218"/>
      <c r="F1182" s="218"/>
      <c r="G1182" s="218"/>
      <c r="H1182" s="218"/>
      <c r="I1182" s="218"/>
      <c r="J1182" s="218"/>
      <c r="K1182" s="218"/>
      <c r="L1182" s="218"/>
      <c r="M1182" s="218"/>
      <c r="N1182" s="218"/>
      <c r="O1182" s="218"/>
      <c r="P1182" s="218"/>
      <c r="Q1182" s="102"/>
      <c r="R1182" s="102"/>
      <c r="S1182" s="102"/>
      <c r="T1182" s="102"/>
      <c r="U1182" s="102"/>
      <c r="V1182" s="102"/>
      <c r="W1182" s="102"/>
      <c r="X1182" s="102"/>
      <c r="Y1182" s="102"/>
      <c r="Z1182" s="102"/>
      <c r="AA1182" s="102"/>
    </row>
    <row r="1183">
      <c r="A1183" s="172"/>
      <c r="B1183" s="172"/>
      <c r="C1183" s="218"/>
      <c r="D1183" s="233"/>
      <c r="E1183" s="218"/>
      <c r="F1183" s="218"/>
      <c r="G1183" s="218"/>
      <c r="H1183" s="218"/>
      <c r="I1183" s="218"/>
      <c r="J1183" s="218"/>
      <c r="K1183" s="218"/>
      <c r="L1183" s="218"/>
      <c r="M1183" s="218"/>
      <c r="N1183" s="218"/>
      <c r="O1183" s="218"/>
      <c r="P1183" s="218"/>
      <c r="Q1183" s="102"/>
      <c r="R1183" s="102"/>
      <c r="S1183" s="102"/>
      <c r="T1183" s="102"/>
      <c r="U1183" s="102"/>
      <c r="V1183" s="102"/>
      <c r="W1183" s="102"/>
      <c r="X1183" s="102"/>
      <c r="Y1183" s="102"/>
      <c r="Z1183" s="102"/>
      <c r="AA1183" s="102"/>
    </row>
    <row r="1184">
      <c r="A1184" s="172"/>
      <c r="B1184" s="172"/>
      <c r="C1184" s="218"/>
      <c r="D1184" s="233"/>
      <c r="E1184" s="218"/>
      <c r="F1184" s="218"/>
      <c r="G1184" s="218"/>
      <c r="H1184" s="218"/>
      <c r="I1184" s="218"/>
      <c r="J1184" s="218"/>
      <c r="K1184" s="218"/>
      <c r="L1184" s="218"/>
      <c r="M1184" s="218"/>
      <c r="N1184" s="218"/>
      <c r="O1184" s="218"/>
      <c r="P1184" s="218"/>
      <c r="Q1184" s="102"/>
      <c r="R1184" s="102"/>
      <c r="S1184" s="102"/>
      <c r="T1184" s="102"/>
      <c r="U1184" s="102"/>
      <c r="V1184" s="102"/>
      <c r="W1184" s="102"/>
      <c r="X1184" s="102"/>
      <c r="Y1184" s="102"/>
      <c r="Z1184" s="102"/>
      <c r="AA1184" s="102"/>
    </row>
    <row r="1185">
      <c r="A1185" s="172"/>
      <c r="B1185" s="172"/>
      <c r="C1185" s="218"/>
      <c r="D1185" s="233"/>
      <c r="E1185" s="218"/>
      <c r="F1185" s="218"/>
      <c r="G1185" s="218"/>
      <c r="H1185" s="218"/>
      <c r="I1185" s="218"/>
      <c r="J1185" s="218"/>
      <c r="K1185" s="218"/>
      <c r="L1185" s="218"/>
      <c r="M1185" s="218"/>
      <c r="N1185" s="218"/>
      <c r="O1185" s="218"/>
      <c r="P1185" s="218"/>
      <c r="Q1185" s="102"/>
      <c r="R1185" s="102"/>
      <c r="S1185" s="102"/>
      <c r="T1185" s="102"/>
      <c r="U1185" s="102"/>
      <c r="V1185" s="102"/>
      <c r="W1185" s="102"/>
      <c r="X1185" s="102"/>
      <c r="Y1185" s="102"/>
      <c r="Z1185" s="102"/>
      <c r="AA1185" s="102"/>
    </row>
    <row r="1186">
      <c r="A1186" s="172"/>
      <c r="B1186" s="172"/>
      <c r="C1186" s="218"/>
      <c r="D1186" s="233"/>
      <c r="E1186" s="218"/>
      <c r="F1186" s="218"/>
      <c r="G1186" s="218"/>
      <c r="H1186" s="218"/>
      <c r="I1186" s="218"/>
      <c r="J1186" s="218"/>
      <c r="K1186" s="218"/>
      <c r="L1186" s="218"/>
      <c r="M1186" s="218"/>
      <c r="N1186" s="218"/>
      <c r="O1186" s="218"/>
      <c r="P1186" s="218"/>
      <c r="Q1186" s="102"/>
      <c r="R1186" s="102"/>
      <c r="S1186" s="102"/>
      <c r="T1186" s="102"/>
      <c r="U1186" s="102"/>
      <c r="V1186" s="102"/>
      <c r="W1186" s="102"/>
      <c r="X1186" s="102"/>
      <c r="Y1186" s="102"/>
      <c r="Z1186" s="102"/>
      <c r="AA1186" s="102"/>
    </row>
    <row r="1187">
      <c r="A1187" s="172"/>
      <c r="B1187" s="172"/>
      <c r="C1187" s="218"/>
      <c r="D1187" s="233"/>
      <c r="E1187" s="218"/>
      <c r="F1187" s="218"/>
      <c r="G1187" s="218"/>
      <c r="H1187" s="218"/>
      <c r="I1187" s="218"/>
      <c r="J1187" s="218"/>
      <c r="K1187" s="218"/>
      <c r="L1187" s="218"/>
      <c r="M1187" s="218"/>
      <c r="N1187" s="218"/>
      <c r="O1187" s="218"/>
      <c r="P1187" s="218"/>
      <c r="Q1187" s="102"/>
      <c r="R1187" s="102"/>
      <c r="S1187" s="102"/>
      <c r="T1187" s="102"/>
      <c r="U1187" s="102"/>
      <c r="V1187" s="102"/>
      <c r="W1187" s="102"/>
      <c r="X1187" s="102"/>
      <c r="Y1187" s="102"/>
      <c r="Z1187" s="102"/>
      <c r="AA1187" s="102"/>
    </row>
    <row r="1188">
      <c r="A1188" s="172"/>
      <c r="B1188" s="172"/>
      <c r="C1188" s="218"/>
      <c r="D1188" s="233"/>
      <c r="E1188" s="218"/>
      <c r="F1188" s="218"/>
      <c r="G1188" s="218"/>
      <c r="H1188" s="218"/>
      <c r="I1188" s="218"/>
      <c r="J1188" s="218"/>
      <c r="K1188" s="218"/>
      <c r="L1188" s="218"/>
      <c r="M1188" s="218"/>
      <c r="N1188" s="218"/>
      <c r="O1188" s="218"/>
      <c r="P1188" s="218"/>
      <c r="Q1188" s="102"/>
      <c r="R1188" s="102"/>
      <c r="S1188" s="102"/>
      <c r="T1188" s="102"/>
      <c r="U1188" s="102"/>
      <c r="V1188" s="102"/>
      <c r="W1188" s="102"/>
      <c r="X1188" s="102"/>
      <c r="Y1188" s="102"/>
      <c r="Z1188" s="102"/>
      <c r="AA1188" s="102"/>
    </row>
    <row r="1189">
      <c r="A1189" s="172"/>
      <c r="B1189" s="172"/>
      <c r="C1189" s="218"/>
      <c r="D1189" s="233"/>
      <c r="E1189" s="218"/>
      <c r="F1189" s="218"/>
      <c r="G1189" s="218"/>
      <c r="H1189" s="218"/>
      <c r="I1189" s="218"/>
      <c r="J1189" s="218"/>
      <c r="K1189" s="218"/>
      <c r="L1189" s="218"/>
      <c r="M1189" s="218"/>
      <c r="N1189" s="218"/>
      <c r="O1189" s="218"/>
      <c r="P1189" s="218"/>
      <c r="Q1189" s="102"/>
      <c r="R1189" s="102"/>
      <c r="S1189" s="102"/>
      <c r="T1189" s="102"/>
      <c r="U1189" s="102"/>
      <c r="V1189" s="102"/>
      <c r="W1189" s="102"/>
      <c r="X1189" s="102"/>
      <c r="Y1189" s="102"/>
      <c r="Z1189" s="102"/>
      <c r="AA1189" s="102"/>
    </row>
    <row r="1190">
      <c r="A1190" s="172"/>
      <c r="B1190" s="172"/>
      <c r="C1190" s="218"/>
      <c r="D1190" s="233"/>
      <c r="E1190" s="218"/>
      <c r="F1190" s="218"/>
      <c r="G1190" s="218"/>
      <c r="H1190" s="218"/>
      <c r="I1190" s="218"/>
      <c r="J1190" s="218"/>
      <c r="K1190" s="218"/>
      <c r="L1190" s="218"/>
      <c r="M1190" s="218"/>
      <c r="N1190" s="218"/>
      <c r="O1190" s="218"/>
      <c r="P1190" s="218"/>
      <c r="Q1190" s="102"/>
      <c r="R1190" s="102"/>
      <c r="S1190" s="102"/>
      <c r="T1190" s="102"/>
      <c r="U1190" s="102"/>
      <c r="V1190" s="102"/>
      <c r="W1190" s="102"/>
      <c r="X1190" s="102"/>
      <c r="Y1190" s="102"/>
      <c r="Z1190" s="102"/>
      <c r="AA1190" s="102"/>
    </row>
    <row r="1191">
      <c r="A1191" s="172"/>
      <c r="B1191" s="172"/>
      <c r="C1191" s="218"/>
      <c r="D1191" s="233"/>
      <c r="E1191" s="218"/>
      <c r="F1191" s="218"/>
      <c r="G1191" s="218"/>
      <c r="H1191" s="218"/>
      <c r="I1191" s="218"/>
      <c r="J1191" s="218"/>
      <c r="K1191" s="218"/>
      <c r="L1191" s="218"/>
      <c r="M1191" s="218"/>
      <c r="N1191" s="218"/>
      <c r="O1191" s="218"/>
      <c r="P1191" s="218"/>
      <c r="Q1191" s="102"/>
      <c r="R1191" s="102"/>
      <c r="S1191" s="102"/>
      <c r="T1191" s="102"/>
      <c r="U1191" s="102"/>
      <c r="V1191" s="102"/>
      <c r="W1191" s="102"/>
      <c r="X1191" s="102"/>
      <c r="Y1191" s="102"/>
      <c r="Z1191" s="102"/>
      <c r="AA1191" s="102"/>
    </row>
    <row r="1192">
      <c r="A1192" s="172"/>
      <c r="B1192" s="172"/>
      <c r="C1192" s="218"/>
      <c r="D1192" s="233"/>
      <c r="E1192" s="218"/>
      <c r="F1192" s="218"/>
      <c r="G1192" s="218"/>
      <c r="H1192" s="218"/>
      <c r="I1192" s="218"/>
      <c r="J1192" s="218"/>
      <c r="K1192" s="218"/>
      <c r="L1192" s="218"/>
      <c r="M1192" s="218"/>
      <c r="N1192" s="218"/>
      <c r="O1192" s="218"/>
      <c r="P1192" s="218"/>
      <c r="Q1192" s="102"/>
      <c r="R1192" s="102"/>
      <c r="S1192" s="102"/>
      <c r="T1192" s="102"/>
      <c r="U1192" s="102"/>
      <c r="V1192" s="102"/>
      <c r="W1192" s="102"/>
      <c r="X1192" s="102"/>
      <c r="Y1192" s="102"/>
      <c r="Z1192" s="102"/>
      <c r="AA1192" s="102"/>
    </row>
    <row r="1193">
      <c r="A1193" s="172"/>
      <c r="B1193" s="172"/>
      <c r="C1193" s="218"/>
      <c r="D1193" s="233"/>
      <c r="E1193" s="218"/>
      <c r="F1193" s="218"/>
      <c r="G1193" s="218"/>
      <c r="H1193" s="218"/>
      <c r="I1193" s="218"/>
      <c r="J1193" s="218"/>
      <c r="K1193" s="218"/>
      <c r="L1193" s="218"/>
      <c r="M1193" s="218"/>
      <c r="N1193" s="218"/>
      <c r="O1193" s="218"/>
      <c r="P1193" s="218"/>
      <c r="Q1193" s="102"/>
      <c r="R1193" s="102"/>
      <c r="S1193" s="102"/>
      <c r="T1193" s="102"/>
      <c r="U1193" s="102"/>
      <c r="V1193" s="102"/>
      <c r="W1193" s="102"/>
      <c r="X1193" s="102"/>
      <c r="Y1193" s="102"/>
      <c r="Z1193" s="102"/>
      <c r="AA1193" s="102"/>
    </row>
    <row r="1194">
      <c r="A1194" s="172"/>
      <c r="B1194" s="172"/>
      <c r="C1194" s="218"/>
      <c r="D1194" s="233"/>
      <c r="E1194" s="218"/>
      <c r="F1194" s="218"/>
      <c r="G1194" s="218"/>
      <c r="H1194" s="218"/>
      <c r="I1194" s="218"/>
      <c r="J1194" s="218"/>
      <c r="K1194" s="218"/>
      <c r="L1194" s="218"/>
      <c r="M1194" s="218"/>
      <c r="N1194" s="218"/>
      <c r="O1194" s="218"/>
      <c r="P1194" s="218"/>
      <c r="Q1194" s="102"/>
      <c r="R1194" s="102"/>
      <c r="S1194" s="102"/>
      <c r="T1194" s="102"/>
      <c r="U1194" s="102"/>
      <c r="V1194" s="102"/>
      <c r="W1194" s="102"/>
      <c r="X1194" s="102"/>
      <c r="Y1194" s="102"/>
      <c r="Z1194" s="102"/>
      <c r="AA1194" s="102"/>
    </row>
    <row r="1195">
      <c r="A1195" s="172"/>
      <c r="B1195" s="172"/>
      <c r="C1195" s="218"/>
      <c r="D1195" s="233"/>
      <c r="E1195" s="218"/>
      <c r="F1195" s="218"/>
      <c r="G1195" s="218"/>
      <c r="H1195" s="218"/>
      <c r="I1195" s="218"/>
      <c r="J1195" s="218"/>
      <c r="K1195" s="218"/>
      <c r="L1195" s="218"/>
      <c r="M1195" s="218"/>
      <c r="N1195" s="218"/>
      <c r="O1195" s="218"/>
      <c r="P1195" s="218"/>
      <c r="Q1195" s="102"/>
      <c r="R1195" s="102"/>
      <c r="S1195" s="102"/>
      <c r="T1195" s="102"/>
      <c r="U1195" s="102"/>
      <c r="V1195" s="102"/>
      <c r="W1195" s="102"/>
      <c r="X1195" s="102"/>
      <c r="Y1195" s="102"/>
      <c r="Z1195" s="102"/>
      <c r="AA1195" s="102"/>
    </row>
    <row r="1196">
      <c r="A1196" s="172"/>
      <c r="B1196" s="172"/>
      <c r="C1196" s="218"/>
      <c r="D1196" s="233"/>
      <c r="E1196" s="218"/>
      <c r="F1196" s="218"/>
      <c r="G1196" s="218"/>
      <c r="H1196" s="218"/>
      <c r="I1196" s="218"/>
      <c r="J1196" s="218"/>
      <c r="K1196" s="218"/>
      <c r="L1196" s="218"/>
      <c r="M1196" s="218"/>
      <c r="N1196" s="218"/>
      <c r="O1196" s="218"/>
      <c r="P1196" s="218"/>
      <c r="Q1196" s="102"/>
      <c r="R1196" s="102"/>
      <c r="S1196" s="102"/>
      <c r="T1196" s="102"/>
      <c r="U1196" s="102"/>
      <c r="V1196" s="102"/>
      <c r="W1196" s="102"/>
      <c r="X1196" s="102"/>
      <c r="Y1196" s="102"/>
      <c r="Z1196" s="102"/>
      <c r="AA1196" s="102"/>
    </row>
    <row r="1197">
      <c r="A1197" s="172"/>
      <c r="B1197" s="172"/>
      <c r="C1197" s="218"/>
      <c r="D1197" s="233"/>
      <c r="E1197" s="218"/>
      <c r="F1197" s="218"/>
      <c r="G1197" s="218"/>
      <c r="H1197" s="218"/>
      <c r="I1197" s="218"/>
      <c r="J1197" s="218"/>
      <c r="K1197" s="218"/>
      <c r="L1197" s="218"/>
      <c r="M1197" s="218"/>
      <c r="N1197" s="218"/>
      <c r="O1197" s="218"/>
      <c r="P1197" s="218"/>
      <c r="Q1197" s="102"/>
      <c r="R1197" s="102"/>
      <c r="S1197" s="102"/>
      <c r="T1197" s="102"/>
      <c r="U1197" s="102"/>
      <c r="V1197" s="102"/>
      <c r="W1197" s="102"/>
      <c r="X1197" s="102"/>
      <c r="Y1197" s="102"/>
      <c r="Z1197" s="102"/>
      <c r="AA1197" s="102"/>
    </row>
    <row r="1198">
      <c r="A1198" s="172"/>
      <c r="B1198" s="172"/>
      <c r="C1198" s="218"/>
      <c r="D1198" s="233"/>
      <c r="E1198" s="218"/>
      <c r="F1198" s="218"/>
      <c r="G1198" s="218"/>
      <c r="H1198" s="218"/>
      <c r="I1198" s="218"/>
      <c r="J1198" s="218"/>
      <c r="K1198" s="218"/>
      <c r="L1198" s="218"/>
      <c r="M1198" s="218"/>
      <c r="N1198" s="218"/>
      <c r="O1198" s="218"/>
      <c r="P1198" s="218"/>
      <c r="Q1198" s="102"/>
      <c r="R1198" s="102"/>
      <c r="S1198" s="102"/>
      <c r="T1198" s="102"/>
      <c r="U1198" s="102"/>
      <c r="V1198" s="102"/>
      <c r="W1198" s="102"/>
      <c r="X1198" s="102"/>
      <c r="Y1198" s="102"/>
      <c r="Z1198" s="102"/>
      <c r="AA1198" s="102"/>
    </row>
    <row r="1199">
      <c r="A1199" s="172"/>
      <c r="B1199" s="172"/>
      <c r="C1199" s="218"/>
      <c r="D1199" s="233"/>
      <c r="E1199" s="218"/>
      <c r="F1199" s="218"/>
      <c r="G1199" s="218"/>
      <c r="H1199" s="218"/>
      <c r="I1199" s="218"/>
      <c r="J1199" s="218"/>
      <c r="K1199" s="218"/>
      <c r="L1199" s="218"/>
      <c r="M1199" s="218"/>
      <c r="N1199" s="218"/>
      <c r="O1199" s="218"/>
      <c r="P1199" s="218"/>
      <c r="Q1199" s="102"/>
      <c r="R1199" s="102"/>
      <c r="S1199" s="102"/>
      <c r="T1199" s="102"/>
      <c r="U1199" s="102"/>
      <c r="V1199" s="102"/>
      <c r="W1199" s="102"/>
      <c r="X1199" s="102"/>
      <c r="Y1199" s="102"/>
      <c r="Z1199" s="102"/>
      <c r="AA1199" s="102"/>
    </row>
    <row r="1200">
      <c r="A1200" s="172"/>
      <c r="B1200" s="172"/>
      <c r="C1200" s="218"/>
      <c r="D1200" s="233"/>
      <c r="E1200" s="218"/>
      <c r="F1200" s="218"/>
      <c r="G1200" s="218"/>
      <c r="H1200" s="218"/>
      <c r="I1200" s="218"/>
      <c r="J1200" s="218"/>
      <c r="K1200" s="218"/>
      <c r="L1200" s="218"/>
      <c r="M1200" s="218"/>
      <c r="N1200" s="218"/>
      <c r="O1200" s="218"/>
      <c r="P1200" s="218"/>
      <c r="Q1200" s="102"/>
      <c r="R1200" s="102"/>
      <c r="S1200" s="102"/>
      <c r="T1200" s="102"/>
      <c r="U1200" s="102"/>
      <c r="V1200" s="102"/>
      <c r="W1200" s="102"/>
      <c r="X1200" s="102"/>
      <c r="Y1200" s="102"/>
      <c r="Z1200" s="102"/>
      <c r="AA1200" s="102"/>
    </row>
    <row r="1201">
      <c r="A1201" s="172"/>
      <c r="B1201" s="172"/>
      <c r="C1201" s="218"/>
      <c r="D1201" s="233"/>
      <c r="E1201" s="218"/>
      <c r="F1201" s="218"/>
      <c r="G1201" s="218"/>
      <c r="H1201" s="218"/>
      <c r="I1201" s="218"/>
      <c r="J1201" s="218"/>
      <c r="K1201" s="218"/>
      <c r="L1201" s="218"/>
      <c r="M1201" s="218"/>
      <c r="N1201" s="218"/>
      <c r="O1201" s="218"/>
      <c r="P1201" s="218"/>
      <c r="Q1201" s="102"/>
      <c r="R1201" s="102"/>
      <c r="S1201" s="102"/>
      <c r="T1201" s="102"/>
      <c r="U1201" s="102"/>
      <c r="V1201" s="102"/>
      <c r="W1201" s="102"/>
      <c r="X1201" s="102"/>
      <c r="Y1201" s="102"/>
      <c r="Z1201" s="102"/>
      <c r="AA1201" s="102"/>
    </row>
    <row r="1202">
      <c r="A1202" s="172"/>
      <c r="B1202" s="172"/>
      <c r="C1202" s="218"/>
      <c r="D1202" s="233"/>
      <c r="E1202" s="218"/>
      <c r="F1202" s="218"/>
      <c r="G1202" s="218"/>
      <c r="H1202" s="218"/>
      <c r="I1202" s="218"/>
      <c r="J1202" s="218"/>
      <c r="K1202" s="218"/>
      <c r="L1202" s="218"/>
      <c r="M1202" s="218"/>
      <c r="N1202" s="218"/>
      <c r="O1202" s="218"/>
      <c r="P1202" s="218"/>
      <c r="Q1202" s="102"/>
      <c r="R1202" s="102"/>
      <c r="S1202" s="102"/>
      <c r="T1202" s="102"/>
      <c r="U1202" s="102"/>
      <c r="V1202" s="102"/>
      <c r="W1202" s="102"/>
      <c r="X1202" s="102"/>
      <c r="Y1202" s="102"/>
      <c r="Z1202" s="102"/>
      <c r="AA1202" s="102"/>
    </row>
    <row r="1203">
      <c r="A1203" s="172"/>
      <c r="B1203" s="172"/>
      <c r="C1203" s="218"/>
      <c r="D1203" s="233"/>
      <c r="E1203" s="218"/>
      <c r="F1203" s="218"/>
      <c r="G1203" s="218"/>
      <c r="H1203" s="218"/>
      <c r="I1203" s="218"/>
      <c r="J1203" s="218"/>
      <c r="K1203" s="218"/>
      <c r="L1203" s="218"/>
      <c r="M1203" s="218"/>
      <c r="N1203" s="218"/>
      <c r="O1203" s="218"/>
      <c r="P1203" s="218"/>
      <c r="Q1203" s="102"/>
      <c r="R1203" s="102"/>
      <c r="S1203" s="102"/>
      <c r="T1203" s="102"/>
      <c r="U1203" s="102"/>
      <c r="V1203" s="102"/>
      <c r="W1203" s="102"/>
      <c r="X1203" s="102"/>
      <c r="Y1203" s="102"/>
      <c r="Z1203" s="102"/>
      <c r="AA1203" s="102"/>
    </row>
    <row r="1204">
      <c r="A1204" s="172"/>
      <c r="B1204" s="172"/>
      <c r="C1204" s="218"/>
      <c r="D1204" s="233"/>
      <c r="E1204" s="218"/>
      <c r="F1204" s="218"/>
      <c r="G1204" s="218"/>
      <c r="H1204" s="218"/>
      <c r="I1204" s="218"/>
      <c r="J1204" s="218"/>
      <c r="K1204" s="218"/>
      <c r="L1204" s="218"/>
      <c r="M1204" s="218"/>
      <c r="N1204" s="218"/>
      <c r="O1204" s="218"/>
      <c r="P1204" s="218"/>
      <c r="Q1204" s="102"/>
      <c r="R1204" s="102"/>
      <c r="S1204" s="102"/>
      <c r="T1204" s="102"/>
      <c r="U1204" s="102"/>
      <c r="V1204" s="102"/>
      <c r="W1204" s="102"/>
      <c r="X1204" s="102"/>
      <c r="Y1204" s="102"/>
      <c r="Z1204" s="102"/>
      <c r="AA1204" s="102"/>
    </row>
    <row r="1205">
      <c r="A1205" s="172"/>
      <c r="B1205" s="172"/>
      <c r="C1205" s="218"/>
      <c r="D1205" s="233"/>
      <c r="E1205" s="218"/>
      <c r="F1205" s="218"/>
      <c r="G1205" s="218"/>
      <c r="H1205" s="218"/>
      <c r="I1205" s="218"/>
      <c r="J1205" s="218"/>
      <c r="K1205" s="218"/>
      <c r="L1205" s="218"/>
      <c r="M1205" s="218"/>
      <c r="N1205" s="218"/>
      <c r="O1205" s="218"/>
      <c r="P1205" s="218"/>
      <c r="Q1205" s="102"/>
      <c r="R1205" s="102"/>
      <c r="S1205" s="102"/>
      <c r="T1205" s="102"/>
      <c r="U1205" s="102"/>
      <c r="V1205" s="102"/>
      <c r="W1205" s="102"/>
      <c r="X1205" s="102"/>
      <c r="Y1205" s="102"/>
      <c r="Z1205" s="102"/>
      <c r="AA1205" s="102"/>
    </row>
    <row r="1206">
      <c r="A1206" s="172"/>
      <c r="B1206" s="172"/>
      <c r="C1206" s="218"/>
      <c r="D1206" s="233"/>
      <c r="E1206" s="218"/>
      <c r="F1206" s="218"/>
      <c r="G1206" s="218"/>
      <c r="H1206" s="218"/>
      <c r="I1206" s="218"/>
      <c r="J1206" s="218"/>
      <c r="K1206" s="218"/>
      <c r="L1206" s="218"/>
      <c r="M1206" s="218"/>
      <c r="N1206" s="218"/>
      <c r="O1206" s="218"/>
      <c r="P1206" s="218"/>
      <c r="Q1206" s="102"/>
      <c r="R1206" s="102"/>
      <c r="S1206" s="102"/>
      <c r="T1206" s="102"/>
      <c r="U1206" s="102"/>
      <c r="V1206" s="102"/>
      <c r="W1206" s="102"/>
      <c r="X1206" s="102"/>
      <c r="Y1206" s="102"/>
      <c r="Z1206" s="102"/>
      <c r="AA1206" s="102"/>
    </row>
    <row r="1207">
      <c r="A1207" s="172"/>
      <c r="B1207" s="172"/>
      <c r="C1207" s="218"/>
      <c r="D1207" s="233"/>
      <c r="E1207" s="218"/>
      <c r="F1207" s="218"/>
      <c r="G1207" s="218"/>
      <c r="H1207" s="218"/>
      <c r="I1207" s="218"/>
      <c r="J1207" s="218"/>
      <c r="K1207" s="218"/>
      <c r="L1207" s="218"/>
      <c r="M1207" s="218"/>
      <c r="N1207" s="218"/>
      <c r="O1207" s="218"/>
      <c r="P1207" s="218"/>
      <c r="Q1207" s="102"/>
      <c r="R1207" s="102"/>
      <c r="S1207" s="102"/>
      <c r="T1207" s="102"/>
      <c r="U1207" s="102"/>
      <c r="V1207" s="102"/>
      <c r="W1207" s="102"/>
      <c r="X1207" s="102"/>
      <c r="Y1207" s="102"/>
      <c r="Z1207" s="102"/>
      <c r="AA1207" s="102"/>
    </row>
    <row r="1208">
      <c r="A1208" s="172"/>
      <c r="B1208" s="172"/>
      <c r="C1208" s="218"/>
      <c r="D1208" s="233"/>
      <c r="E1208" s="218"/>
      <c r="F1208" s="218"/>
      <c r="G1208" s="218"/>
      <c r="H1208" s="218"/>
      <c r="I1208" s="218"/>
      <c r="J1208" s="218"/>
      <c r="K1208" s="218"/>
      <c r="L1208" s="218"/>
      <c r="M1208" s="218"/>
      <c r="N1208" s="218"/>
      <c r="O1208" s="218"/>
      <c r="P1208" s="218"/>
      <c r="Q1208" s="102"/>
      <c r="R1208" s="102"/>
      <c r="S1208" s="102"/>
      <c r="T1208" s="102"/>
      <c r="U1208" s="102"/>
      <c r="V1208" s="102"/>
      <c r="W1208" s="102"/>
      <c r="X1208" s="102"/>
      <c r="Y1208" s="102"/>
      <c r="Z1208" s="102"/>
      <c r="AA1208" s="102"/>
    </row>
    <row r="1209">
      <c r="A1209" s="172"/>
      <c r="B1209" s="172"/>
      <c r="C1209" s="218"/>
      <c r="D1209" s="233"/>
      <c r="E1209" s="218"/>
      <c r="F1209" s="218"/>
      <c r="G1209" s="218"/>
      <c r="H1209" s="218"/>
      <c r="I1209" s="218"/>
      <c r="J1209" s="218"/>
      <c r="K1209" s="218"/>
      <c r="L1209" s="218"/>
      <c r="M1209" s="218"/>
      <c r="N1209" s="218"/>
      <c r="O1209" s="218"/>
      <c r="P1209" s="218"/>
      <c r="Q1209" s="102"/>
      <c r="R1209" s="102"/>
      <c r="S1209" s="102"/>
      <c r="T1209" s="102"/>
      <c r="U1209" s="102"/>
      <c r="V1209" s="102"/>
      <c r="W1209" s="102"/>
      <c r="X1209" s="102"/>
      <c r="Y1209" s="102"/>
      <c r="Z1209" s="102"/>
      <c r="AA1209" s="102"/>
    </row>
    <row r="1210">
      <c r="A1210" s="172"/>
      <c r="B1210" s="172"/>
      <c r="C1210" s="218"/>
      <c r="D1210" s="233"/>
      <c r="E1210" s="218"/>
      <c r="F1210" s="218"/>
      <c r="G1210" s="218"/>
      <c r="H1210" s="218"/>
      <c r="I1210" s="218"/>
      <c r="J1210" s="218"/>
      <c r="K1210" s="218"/>
      <c r="L1210" s="218"/>
      <c r="M1210" s="218"/>
      <c r="N1210" s="218"/>
      <c r="O1210" s="218"/>
      <c r="P1210" s="218"/>
      <c r="Q1210" s="102"/>
      <c r="R1210" s="102"/>
      <c r="S1210" s="102"/>
      <c r="T1210" s="102"/>
      <c r="U1210" s="102"/>
      <c r="V1210" s="102"/>
      <c r="W1210" s="102"/>
      <c r="X1210" s="102"/>
      <c r="Y1210" s="102"/>
      <c r="Z1210" s="102"/>
      <c r="AA1210" s="102"/>
    </row>
    <row r="1211">
      <c r="A1211" s="172"/>
      <c r="B1211" s="172"/>
      <c r="C1211" s="218"/>
      <c r="D1211" s="233"/>
      <c r="E1211" s="218"/>
      <c r="F1211" s="218"/>
      <c r="G1211" s="218"/>
      <c r="H1211" s="218"/>
      <c r="I1211" s="218"/>
      <c r="J1211" s="218"/>
      <c r="K1211" s="218"/>
      <c r="L1211" s="218"/>
      <c r="M1211" s="218"/>
      <c r="N1211" s="218"/>
      <c r="O1211" s="218"/>
      <c r="P1211" s="218"/>
      <c r="Q1211" s="102"/>
      <c r="R1211" s="102"/>
      <c r="S1211" s="102"/>
      <c r="T1211" s="102"/>
      <c r="U1211" s="102"/>
      <c r="V1211" s="102"/>
      <c r="W1211" s="102"/>
      <c r="X1211" s="102"/>
      <c r="Y1211" s="102"/>
      <c r="Z1211" s="102"/>
      <c r="AA1211" s="102"/>
    </row>
    <row r="1212">
      <c r="A1212" s="172"/>
      <c r="B1212" s="172"/>
      <c r="C1212" s="218"/>
      <c r="D1212" s="233"/>
      <c r="E1212" s="218"/>
      <c r="F1212" s="218"/>
      <c r="G1212" s="218"/>
      <c r="H1212" s="218"/>
      <c r="I1212" s="218"/>
      <c r="J1212" s="218"/>
      <c r="K1212" s="218"/>
      <c r="L1212" s="218"/>
      <c r="M1212" s="218"/>
      <c r="N1212" s="218"/>
      <c r="O1212" s="218"/>
      <c r="P1212" s="218"/>
      <c r="Q1212" s="102"/>
      <c r="R1212" s="102"/>
      <c r="S1212" s="102"/>
      <c r="T1212" s="102"/>
      <c r="U1212" s="102"/>
      <c r="V1212" s="102"/>
      <c r="W1212" s="102"/>
      <c r="X1212" s="102"/>
      <c r="Y1212" s="102"/>
      <c r="Z1212" s="102"/>
      <c r="AA1212" s="102"/>
    </row>
    <row r="1213">
      <c r="A1213" s="172"/>
      <c r="B1213" s="172"/>
      <c r="C1213" s="218"/>
      <c r="D1213" s="233"/>
      <c r="E1213" s="218"/>
      <c r="F1213" s="218"/>
      <c r="G1213" s="218"/>
      <c r="H1213" s="218"/>
      <c r="I1213" s="218"/>
      <c r="J1213" s="218"/>
      <c r="K1213" s="218"/>
      <c r="L1213" s="218"/>
      <c r="M1213" s="218"/>
      <c r="N1213" s="218"/>
      <c r="O1213" s="218"/>
      <c r="P1213" s="218"/>
      <c r="Q1213" s="102"/>
      <c r="R1213" s="102"/>
      <c r="S1213" s="102"/>
      <c r="T1213" s="102"/>
      <c r="U1213" s="102"/>
      <c r="V1213" s="102"/>
      <c r="W1213" s="102"/>
      <c r="X1213" s="102"/>
      <c r="Y1213" s="102"/>
      <c r="Z1213" s="102"/>
      <c r="AA1213" s="102"/>
    </row>
    <row r="1214">
      <c r="A1214" s="172"/>
      <c r="B1214" s="172"/>
      <c r="C1214" s="218"/>
      <c r="D1214" s="233"/>
      <c r="E1214" s="218"/>
      <c r="F1214" s="218"/>
      <c r="G1214" s="218"/>
      <c r="H1214" s="218"/>
      <c r="I1214" s="218"/>
      <c r="J1214" s="218"/>
      <c r="K1214" s="218"/>
      <c r="L1214" s="218"/>
      <c r="M1214" s="218"/>
      <c r="N1214" s="218"/>
      <c r="O1214" s="218"/>
      <c r="P1214" s="218"/>
      <c r="Q1214" s="102"/>
      <c r="R1214" s="102"/>
      <c r="S1214" s="102"/>
      <c r="T1214" s="102"/>
      <c r="U1214" s="102"/>
      <c r="V1214" s="102"/>
      <c r="W1214" s="102"/>
      <c r="X1214" s="102"/>
      <c r="Y1214" s="102"/>
      <c r="Z1214" s="102"/>
      <c r="AA1214" s="102"/>
    </row>
    <row r="1215">
      <c r="A1215" s="172"/>
      <c r="B1215" s="172"/>
      <c r="C1215" s="218"/>
      <c r="D1215" s="233"/>
      <c r="E1215" s="218"/>
      <c r="F1215" s="218"/>
      <c r="G1215" s="218"/>
      <c r="H1215" s="218"/>
      <c r="I1215" s="218"/>
      <c r="J1215" s="218"/>
      <c r="K1215" s="218"/>
      <c r="L1215" s="218"/>
      <c r="M1215" s="218"/>
      <c r="N1215" s="218"/>
      <c r="O1215" s="218"/>
      <c r="P1215" s="218"/>
      <c r="Q1215" s="102"/>
      <c r="R1215" s="102"/>
      <c r="S1215" s="102"/>
      <c r="T1215" s="102"/>
      <c r="U1215" s="102"/>
      <c r="V1215" s="102"/>
      <c r="W1215" s="102"/>
      <c r="X1215" s="102"/>
      <c r="Y1215" s="102"/>
      <c r="Z1215" s="102"/>
      <c r="AA1215" s="102"/>
    </row>
    <row r="1216">
      <c r="A1216" s="172"/>
      <c r="B1216" s="172"/>
      <c r="C1216" s="218"/>
      <c r="D1216" s="233"/>
      <c r="E1216" s="218"/>
      <c r="F1216" s="218"/>
      <c r="G1216" s="218"/>
      <c r="H1216" s="218"/>
      <c r="I1216" s="218"/>
      <c r="J1216" s="218"/>
      <c r="K1216" s="218"/>
      <c r="L1216" s="218"/>
      <c r="M1216" s="218"/>
      <c r="N1216" s="218"/>
      <c r="O1216" s="218"/>
      <c r="P1216" s="218"/>
      <c r="Q1216" s="102"/>
      <c r="R1216" s="102"/>
      <c r="S1216" s="102"/>
      <c r="T1216" s="102"/>
      <c r="U1216" s="102"/>
      <c r="V1216" s="102"/>
      <c r="W1216" s="102"/>
      <c r="X1216" s="102"/>
      <c r="Y1216" s="102"/>
      <c r="Z1216" s="102"/>
      <c r="AA1216" s="102"/>
    </row>
    <row r="1217">
      <c r="A1217" s="172"/>
      <c r="B1217" s="172"/>
      <c r="C1217" s="218"/>
      <c r="D1217" s="233"/>
      <c r="E1217" s="218"/>
      <c r="F1217" s="218"/>
      <c r="G1217" s="218"/>
      <c r="H1217" s="218"/>
      <c r="I1217" s="218"/>
      <c r="J1217" s="218"/>
      <c r="K1217" s="218"/>
      <c r="L1217" s="218"/>
      <c r="M1217" s="218"/>
      <c r="N1217" s="218"/>
      <c r="O1217" s="218"/>
      <c r="P1217" s="218"/>
      <c r="Q1217" s="102"/>
      <c r="R1217" s="102"/>
      <c r="S1217" s="102"/>
      <c r="T1217" s="102"/>
      <c r="U1217" s="102"/>
      <c r="V1217" s="102"/>
      <c r="W1217" s="102"/>
      <c r="X1217" s="102"/>
      <c r="Y1217" s="102"/>
      <c r="Z1217" s="102"/>
      <c r="AA1217" s="102"/>
    </row>
    <row r="1218">
      <c r="A1218" s="172"/>
      <c r="B1218" s="172"/>
      <c r="C1218" s="218"/>
      <c r="D1218" s="233"/>
      <c r="E1218" s="218"/>
      <c r="F1218" s="218"/>
      <c r="G1218" s="218"/>
      <c r="H1218" s="218"/>
      <c r="I1218" s="218"/>
      <c r="J1218" s="218"/>
      <c r="K1218" s="218"/>
      <c r="L1218" s="218"/>
      <c r="M1218" s="218"/>
      <c r="N1218" s="218"/>
      <c r="O1218" s="218"/>
      <c r="P1218" s="218"/>
      <c r="Q1218" s="102"/>
      <c r="R1218" s="102"/>
      <c r="S1218" s="102"/>
      <c r="T1218" s="102"/>
      <c r="U1218" s="102"/>
      <c r="V1218" s="102"/>
      <c r="W1218" s="102"/>
      <c r="X1218" s="102"/>
      <c r="Y1218" s="102"/>
      <c r="Z1218" s="102"/>
      <c r="AA1218" s="102"/>
    </row>
    <row r="1219">
      <c r="A1219" s="172"/>
      <c r="B1219" s="172"/>
      <c r="C1219" s="218"/>
      <c r="D1219" s="233"/>
      <c r="E1219" s="218"/>
      <c r="F1219" s="218"/>
      <c r="G1219" s="218"/>
      <c r="H1219" s="218"/>
      <c r="I1219" s="218"/>
      <c r="J1219" s="218"/>
      <c r="K1219" s="218"/>
      <c r="L1219" s="218"/>
      <c r="M1219" s="218"/>
      <c r="N1219" s="218"/>
      <c r="O1219" s="218"/>
      <c r="P1219" s="218"/>
      <c r="Q1219" s="102"/>
      <c r="R1219" s="102"/>
      <c r="S1219" s="102"/>
      <c r="T1219" s="102"/>
      <c r="U1219" s="102"/>
      <c r="V1219" s="102"/>
      <c r="W1219" s="102"/>
      <c r="X1219" s="102"/>
      <c r="Y1219" s="102"/>
      <c r="Z1219" s="102"/>
      <c r="AA1219" s="102"/>
    </row>
    <row r="1220">
      <c r="A1220" s="172"/>
      <c r="B1220" s="172"/>
      <c r="C1220" s="218"/>
      <c r="D1220" s="233"/>
      <c r="E1220" s="218"/>
      <c r="F1220" s="218"/>
      <c r="G1220" s="218"/>
      <c r="H1220" s="218"/>
      <c r="I1220" s="218"/>
      <c r="J1220" s="218"/>
      <c r="K1220" s="218"/>
      <c r="L1220" s="218"/>
      <c r="M1220" s="218"/>
      <c r="N1220" s="218"/>
      <c r="O1220" s="218"/>
      <c r="P1220" s="218"/>
      <c r="Q1220" s="102"/>
      <c r="R1220" s="102"/>
      <c r="S1220" s="102"/>
      <c r="T1220" s="102"/>
      <c r="U1220" s="102"/>
      <c r="V1220" s="102"/>
      <c r="W1220" s="102"/>
      <c r="X1220" s="102"/>
      <c r="Y1220" s="102"/>
      <c r="Z1220" s="102"/>
      <c r="AA1220" s="102"/>
    </row>
    <row r="1221">
      <c r="A1221" s="172"/>
      <c r="B1221" s="172"/>
      <c r="C1221" s="218"/>
      <c r="D1221" s="233"/>
      <c r="E1221" s="218"/>
      <c r="F1221" s="218"/>
      <c r="G1221" s="218"/>
      <c r="H1221" s="218"/>
      <c r="I1221" s="218"/>
      <c r="J1221" s="218"/>
      <c r="K1221" s="218"/>
      <c r="L1221" s="218"/>
      <c r="M1221" s="218"/>
      <c r="N1221" s="218"/>
      <c r="O1221" s="218"/>
      <c r="P1221" s="218"/>
      <c r="Q1221" s="102"/>
      <c r="R1221" s="102"/>
      <c r="S1221" s="102"/>
      <c r="T1221" s="102"/>
      <c r="U1221" s="102"/>
      <c r="V1221" s="102"/>
      <c r="W1221" s="102"/>
      <c r="X1221" s="102"/>
      <c r="Y1221" s="102"/>
      <c r="Z1221" s="102"/>
      <c r="AA1221" s="102"/>
    </row>
    <row r="1222">
      <c r="A1222" s="172"/>
      <c r="B1222" s="172"/>
      <c r="C1222" s="218"/>
      <c r="D1222" s="233"/>
      <c r="E1222" s="218"/>
      <c r="F1222" s="218"/>
      <c r="G1222" s="218"/>
      <c r="H1222" s="218"/>
      <c r="I1222" s="218"/>
      <c r="J1222" s="218"/>
      <c r="K1222" s="218"/>
      <c r="L1222" s="218"/>
      <c r="M1222" s="218"/>
      <c r="N1222" s="218"/>
      <c r="O1222" s="218"/>
      <c r="P1222" s="218"/>
      <c r="Q1222" s="102"/>
      <c r="R1222" s="102"/>
      <c r="S1222" s="102"/>
      <c r="T1222" s="102"/>
      <c r="U1222" s="102"/>
      <c r="V1222" s="102"/>
      <c r="W1222" s="102"/>
      <c r="X1222" s="102"/>
      <c r="Y1222" s="102"/>
      <c r="Z1222" s="102"/>
      <c r="AA1222" s="102"/>
    </row>
    <row r="1223">
      <c r="A1223" s="172"/>
      <c r="B1223" s="172"/>
      <c r="C1223" s="218"/>
      <c r="D1223" s="233"/>
      <c r="E1223" s="218"/>
      <c r="F1223" s="218"/>
      <c r="G1223" s="218"/>
      <c r="H1223" s="218"/>
      <c r="I1223" s="218"/>
      <c r="J1223" s="218"/>
      <c r="K1223" s="218"/>
      <c r="L1223" s="218"/>
      <c r="M1223" s="218"/>
      <c r="N1223" s="218"/>
      <c r="O1223" s="218"/>
      <c r="P1223" s="218"/>
      <c r="Q1223" s="102"/>
      <c r="R1223" s="102"/>
      <c r="S1223" s="102"/>
      <c r="T1223" s="102"/>
      <c r="U1223" s="102"/>
      <c r="V1223" s="102"/>
      <c r="W1223" s="102"/>
      <c r="X1223" s="102"/>
      <c r="Y1223" s="102"/>
      <c r="Z1223" s="102"/>
      <c r="AA1223" s="102"/>
    </row>
    <row r="1224">
      <c r="A1224" s="172"/>
      <c r="B1224" s="172"/>
      <c r="C1224" s="218"/>
      <c r="D1224" s="233"/>
      <c r="E1224" s="218"/>
      <c r="F1224" s="218"/>
      <c r="G1224" s="218"/>
      <c r="H1224" s="218"/>
      <c r="I1224" s="218"/>
      <c r="J1224" s="218"/>
      <c r="K1224" s="218"/>
      <c r="L1224" s="218"/>
      <c r="M1224" s="218"/>
      <c r="N1224" s="218"/>
      <c r="O1224" s="218"/>
      <c r="P1224" s="218"/>
      <c r="Q1224" s="102"/>
      <c r="R1224" s="102"/>
      <c r="S1224" s="102"/>
      <c r="T1224" s="102"/>
      <c r="U1224" s="102"/>
      <c r="V1224" s="102"/>
      <c r="W1224" s="102"/>
      <c r="X1224" s="102"/>
      <c r="Y1224" s="102"/>
      <c r="Z1224" s="102"/>
      <c r="AA1224" s="102"/>
    </row>
    <row r="1225">
      <c r="A1225" s="172"/>
      <c r="B1225" s="172"/>
      <c r="C1225" s="218"/>
      <c r="D1225" s="233"/>
      <c r="E1225" s="218"/>
      <c r="F1225" s="218"/>
      <c r="G1225" s="218"/>
      <c r="H1225" s="218"/>
      <c r="I1225" s="218"/>
      <c r="J1225" s="218"/>
      <c r="K1225" s="218"/>
      <c r="L1225" s="218"/>
      <c r="M1225" s="218"/>
      <c r="N1225" s="218"/>
      <c r="O1225" s="218"/>
      <c r="P1225" s="218"/>
      <c r="Q1225" s="102"/>
      <c r="R1225" s="102"/>
      <c r="S1225" s="102"/>
      <c r="T1225" s="102"/>
      <c r="U1225" s="102"/>
      <c r="V1225" s="102"/>
      <c r="W1225" s="102"/>
      <c r="X1225" s="102"/>
      <c r="Y1225" s="102"/>
      <c r="Z1225" s="102"/>
      <c r="AA1225" s="102"/>
    </row>
    <row r="1226">
      <c r="A1226" s="172"/>
      <c r="B1226" s="172"/>
      <c r="C1226" s="218"/>
      <c r="D1226" s="233"/>
      <c r="E1226" s="218"/>
      <c r="F1226" s="218"/>
      <c r="G1226" s="218"/>
      <c r="H1226" s="218"/>
      <c r="I1226" s="218"/>
      <c r="J1226" s="218"/>
      <c r="K1226" s="218"/>
      <c r="L1226" s="218"/>
      <c r="M1226" s="218"/>
      <c r="N1226" s="218"/>
      <c r="O1226" s="218"/>
      <c r="P1226" s="218"/>
      <c r="Q1226" s="102"/>
      <c r="R1226" s="102"/>
      <c r="S1226" s="102"/>
      <c r="T1226" s="102"/>
      <c r="U1226" s="102"/>
      <c r="V1226" s="102"/>
      <c r="W1226" s="102"/>
      <c r="X1226" s="102"/>
      <c r="Y1226" s="102"/>
      <c r="Z1226" s="102"/>
      <c r="AA1226" s="102"/>
    </row>
    <row r="1227">
      <c r="A1227" s="172"/>
      <c r="B1227" s="172"/>
      <c r="C1227" s="218"/>
      <c r="D1227" s="233"/>
      <c r="E1227" s="218"/>
      <c r="F1227" s="218"/>
      <c r="G1227" s="218"/>
      <c r="H1227" s="218"/>
      <c r="I1227" s="218"/>
      <c r="J1227" s="218"/>
      <c r="K1227" s="218"/>
      <c r="L1227" s="218"/>
      <c r="M1227" s="218"/>
      <c r="N1227" s="218"/>
      <c r="O1227" s="218"/>
      <c r="P1227" s="218"/>
      <c r="Q1227" s="102"/>
      <c r="R1227" s="102"/>
      <c r="S1227" s="102"/>
      <c r="T1227" s="102"/>
      <c r="U1227" s="102"/>
      <c r="V1227" s="102"/>
      <c r="W1227" s="102"/>
      <c r="X1227" s="102"/>
      <c r="Y1227" s="102"/>
      <c r="Z1227" s="102"/>
      <c r="AA1227" s="102"/>
    </row>
    <row r="1228">
      <c r="A1228" s="172"/>
      <c r="B1228" s="172"/>
      <c r="C1228" s="218"/>
      <c r="D1228" s="233"/>
      <c r="E1228" s="218"/>
      <c r="F1228" s="218"/>
      <c r="G1228" s="218"/>
      <c r="H1228" s="218"/>
      <c r="I1228" s="218"/>
      <c r="J1228" s="218"/>
      <c r="K1228" s="218"/>
      <c r="L1228" s="218"/>
      <c r="M1228" s="218"/>
      <c r="N1228" s="218"/>
      <c r="O1228" s="218"/>
      <c r="P1228" s="218"/>
      <c r="Q1228" s="102"/>
      <c r="R1228" s="102"/>
      <c r="S1228" s="102"/>
      <c r="T1228" s="102"/>
      <c r="U1228" s="102"/>
      <c r="V1228" s="102"/>
      <c r="W1228" s="102"/>
      <c r="X1228" s="102"/>
      <c r="Y1228" s="102"/>
      <c r="Z1228" s="102"/>
      <c r="AA1228" s="102"/>
    </row>
    <row r="1229">
      <c r="A1229" s="172"/>
      <c r="B1229" s="172"/>
      <c r="C1229" s="218"/>
      <c r="D1229" s="233"/>
      <c r="E1229" s="218"/>
      <c r="F1229" s="218"/>
      <c r="G1229" s="218"/>
      <c r="H1229" s="218"/>
      <c r="I1229" s="218"/>
      <c r="J1229" s="218"/>
      <c r="K1229" s="218"/>
      <c r="L1229" s="218"/>
      <c r="M1229" s="218"/>
      <c r="N1229" s="218"/>
      <c r="O1229" s="218"/>
      <c r="P1229" s="218"/>
      <c r="Q1229" s="102"/>
      <c r="R1229" s="102"/>
      <c r="S1229" s="102"/>
      <c r="T1229" s="102"/>
      <c r="U1229" s="102"/>
      <c r="V1229" s="102"/>
      <c r="W1229" s="102"/>
      <c r="X1229" s="102"/>
      <c r="Y1229" s="102"/>
      <c r="Z1229" s="102"/>
      <c r="AA1229" s="102"/>
    </row>
    <row r="1230">
      <c r="A1230" s="172"/>
      <c r="B1230" s="172"/>
      <c r="C1230" s="218"/>
      <c r="D1230" s="233"/>
      <c r="E1230" s="218"/>
      <c r="F1230" s="218"/>
      <c r="G1230" s="218"/>
      <c r="H1230" s="218"/>
      <c r="I1230" s="218"/>
      <c r="J1230" s="218"/>
      <c r="K1230" s="218"/>
      <c r="L1230" s="218"/>
      <c r="M1230" s="218"/>
      <c r="N1230" s="218"/>
      <c r="O1230" s="218"/>
      <c r="P1230" s="218"/>
      <c r="Q1230" s="102"/>
      <c r="R1230" s="102"/>
      <c r="S1230" s="102"/>
      <c r="T1230" s="102"/>
      <c r="U1230" s="102"/>
      <c r="V1230" s="102"/>
      <c r="W1230" s="102"/>
      <c r="X1230" s="102"/>
      <c r="Y1230" s="102"/>
      <c r="Z1230" s="102"/>
      <c r="AA1230" s="102"/>
    </row>
    <row r="1231">
      <c r="A1231" s="172"/>
      <c r="B1231" s="172"/>
      <c r="C1231" s="218"/>
      <c r="D1231" s="233"/>
      <c r="E1231" s="218"/>
      <c r="F1231" s="218"/>
      <c r="G1231" s="218"/>
      <c r="H1231" s="218"/>
      <c r="I1231" s="218"/>
      <c r="J1231" s="218"/>
      <c r="K1231" s="218"/>
      <c r="L1231" s="218"/>
      <c r="M1231" s="218"/>
      <c r="N1231" s="218"/>
      <c r="O1231" s="218"/>
      <c r="P1231" s="218"/>
      <c r="Q1231" s="102"/>
      <c r="R1231" s="102"/>
      <c r="S1231" s="102"/>
      <c r="T1231" s="102"/>
      <c r="U1231" s="102"/>
      <c r="V1231" s="102"/>
      <c r="W1231" s="102"/>
      <c r="X1231" s="102"/>
      <c r="Y1231" s="102"/>
      <c r="Z1231" s="102"/>
      <c r="AA1231" s="102"/>
    </row>
    <row r="1232">
      <c r="A1232" s="172"/>
      <c r="B1232" s="172"/>
      <c r="C1232" s="218"/>
      <c r="D1232" s="233"/>
      <c r="E1232" s="218"/>
      <c r="F1232" s="218"/>
      <c r="G1232" s="218"/>
      <c r="H1232" s="218"/>
      <c r="I1232" s="218"/>
      <c r="J1232" s="218"/>
      <c r="K1232" s="218"/>
      <c r="L1232" s="218"/>
      <c r="M1232" s="218"/>
      <c r="N1232" s="218"/>
      <c r="O1232" s="218"/>
      <c r="P1232" s="218"/>
      <c r="Q1232" s="102"/>
      <c r="R1232" s="102"/>
      <c r="S1232" s="102"/>
      <c r="T1232" s="102"/>
      <c r="U1232" s="102"/>
      <c r="V1232" s="102"/>
      <c r="W1232" s="102"/>
      <c r="X1232" s="102"/>
      <c r="Y1232" s="102"/>
      <c r="Z1232" s="102"/>
      <c r="AA1232" s="102"/>
    </row>
    <row r="1233">
      <c r="A1233" s="172"/>
      <c r="B1233" s="172"/>
      <c r="C1233" s="218"/>
      <c r="D1233" s="233"/>
      <c r="E1233" s="218"/>
      <c r="F1233" s="218"/>
      <c r="G1233" s="218"/>
      <c r="H1233" s="218"/>
      <c r="I1233" s="218"/>
      <c r="J1233" s="218"/>
      <c r="K1233" s="218"/>
      <c r="L1233" s="218"/>
      <c r="M1233" s="218"/>
      <c r="N1233" s="218"/>
      <c r="O1233" s="218"/>
      <c r="P1233" s="218"/>
      <c r="Q1233" s="102"/>
      <c r="R1233" s="102"/>
      <c r="S1233" s="102"/>
      <c r="T1233" s="102"/>
      <c r="U1233" s="102"/>
      <c r="V1233" s="102"/>
      <c r="W1233" s="102"/>
      <c r="X1233" s="102"/>
      <c r="Y1233" s="102"/>
      <c r="Z1233" s="102"/>
      <c r="AA1233" s="102"/>
    </row>
    <row r="1234">
      <c r="A1234" s="172"/>
      <c r="B1234" s="172"/>
      <c r="C1234" s="218"/>
      <c r="D1234" s="233"/>
      <c r="E1234" s="218"/>
      <c r="F1234" s="218"/>
      <c r="G1234" s="218"/>
      <c r="H1234" s="218"/>
      <c r="I1234" s="218"/>
      <c r="J1234" s="218"/>
      <c r="K1234" s="218"/>
      <c r="L1234" s="218"/>
      <c r="M1234" s="218"/>
      <c r="N1234" s="218"/>
      <c r="O1234" s="218"/>
      <c r="P1234" s="218"/>
      <c r="Q1234" s="102"/>
      <c r="R1234" s="102"/>
      <c r="S1234" s="102"/>
      <c r="T1234" s="102"/>
      <c r="U1234" s="102"/>
      <c r="V1234" s="102"/>
      <c r="W1234" s="102"/>
      <c r="X1234" s="102"/>
      <c r="Y1234" s="102"/>
      <c r="Z1234" s="102"/>
      <c r="AA1234" s="102"/>
    </row>
    <row r="1235">
      <c r="A1235" s="172"/>
      <c r="B1235" s="172"/>
      <c r="C1235" s="218"/>
      <c r="D1235" s="233"/>
      <c r="E1235" s="218"/>
      <c r="F1235" s="218"/>
      <c r="G1235" s="218"/>
      <c r="H1235" s="218"/>
      <c r="I1235" s="218"/>
      <c r="J1235" s="218"/>
      <c r="K1235" s="218"/>
      <c r="L1235" s="218"/>
      <c r="M1235" s="218"/>
      <c r="N1235" s="218"/>
      <c r="O1235" s="218"/>
      <c r="P1235" s="218"/>
      <c r="Q1235" s="102"/>
      <c r="R1235" s="102"/>
      <c r="S1235" s="102"/>
      <c r="T1235" s="102"/>
      <c r="U1235" s="102"/>
      <c r="V1235" s="102"/>
      <c r="W1235" s="102"/>
      <c r="X1235" s="102"/>
      <c r="Y1235" s="102"/>
      <c r="Z1235" s="102"/>
      <c r="AA1235" s="102"/>
    </row>
    <row r="1236">
      <c r="A1236" s="172"/>
      <c r="B1236" s="172"/>
      <c r="C1236" s="218"/>
      <c r="D1236" s="233"/>
      <c r="E1236" s="218"/>
      <c r="F1236" s="218"/>
      <c r="G1236" s="218"/>
      <c r="H1236" s="218"/>
      <c r="I1236" s="218"/>
      <c r="J1236" s="218"/>
      <c r="K1236" s="218"/>
      <c r="L1236" s="218"/>
      <c r="M1236" s="218"/>
      <c r="N1236" s="218"/>
      <c r="O1236" s="218"/>
      <c r="P1236" s="218"/>
      <c r="Q1236" s="102"/>
      <c r="R1236" s="102"/>
      <c r="S1236" s="102"/>
      <c r="T1236" s="102"/>
      <c r="U1236" s="102"/>
      <c r="V1236" s="102"/>
      <c r="W1236" s="102"/>
      <c r="X1236" s="102"/>
      <c r="Y1236" s="102"/>
      <c r="Z1236" s="102"/>
      <c r="AA1236" s="102"/>
    </row>
    <row r="1237">
      <c r="A1237" s="172"/>
      <c r="B1237" s="172"/>
      <c r="C1237" s="218"/>
      <c r="D1237" s="233"/>
      <c r="E1237" s="218"/>
      <c r="F1237" s="218"/>
      <c r="G1237" s="218"/>
      <c r="H1237" s="218"/>
      <c r="I1237" s="218"/>
      <c r="J1237" s="218"/>
      <c r="K1237" s="218"/>
      <c r="L1237" s="218"/>
      <c r="M1237" s="218"/>
      <c r="N1237" s="218"/>
      <c r="O1237" s="218"/>
      <c r="P1237" s="218"/>
      <c r="Q1237" s="102"/>
      <c r="R1237" s="102"/>
      <c r="S1237" s="102"/>
      <c r="T1237" s="102"/>
      <c r="U1237" s="102"/>
      <c r="V1237" s="102"/>
      <c r="W1237" s="102"/>
      <c r="X1237" s="102"/>
      <c r="Y1237" s="102"/>
      <c r="Z1237" s="102"/>
      <c r="AA1237" s="102"/>
    </row>
    <row r="1238">
      <c r="A1238" s="172"/>
      <c r="B1238" s="172"/>
      <c r="C1238" s="218"/>
      <c r="D1238" s="233"/>
      <c r="E1238" s="218"/>
      <c r="F1238" s="218"/>
      <c r="G1238" s="218"/>
      <c r="H1238" s="218"/>
      <c r="I1238" s="218"/>
      <c r="J1238" s="218"/>
      <c r="K1238" s="218"/>
      <c r="L1238" s="218"/>
      <c r="M1238" s="218"/>
      <c r="N1238" s="218"/>
      <c r="O1238" s="218"/>
      <c r="P1238" s="218"/>
      <c r="Q1238" s="102"/>
      <c r="R1238" s="102"/>
      <c r="S1238" s="102"/>
      <c r="T1238" s="102"/>
      <c r="U1238" s="102"/>
      <c r="V1238" s="102"/>
      <c r="W1238" s="102"/>
      <c r="X1238" s="102"/>
      <c r="Y1238" s="102"/>
      <c r="Z1238" s="102"/>
      <c r="AA1238" s="102"/>
    </row>
    <row r="1239">
      <c r="A1239" s="172"/>
      <c r="B1239" s="172"/>
      <c r="C1239" s="218"/>
      <c r="D1239" s="233"/>
      <c r="E1239" s="218"/>
      <c r="F1239" s="218"/>
      <c r="G1239" s="218"/>
      <c r="H1239" s="218"/>
      <c r="I1239" s="218"/>
      <c r="J1239" s="218"/>
      <c r="K1239" s="218"/>
      <c r="L1239" s="218"/>
      <c r="M1239" s="218"/>
      <c r="N1239" s="218"/>
      <c r="O1239" s="218"/>
      <c r="P1239" s="218"/>
      <c r="Q1239" s="102"/>
      <c r="R1239" s="102"/>
      <c r="S1239" s="102"/>
      <c r="T1239" s="102"/>
      <c r="U1239" s="102"/>
      <c r="V1239" s="102"/>
      <c r="W1239" s="102"/>
      <c r="X1239" s="102"/>
      <c r="Y1239" s="102"/>
      <c r="Z1239" s="102"/>
      <c r="AA1239" s="102"/>
    </row>
    <row r="1240">
      <c r="A1240" s="172"/>
      <c r="B1240" s="172"/>
      <c r="C1240" s="218"/>
      <c r="D1240" s="233"/>
      <c r="E1240" s="218"/>
      <c r="F1240" s="218"/>
      <c r="G1240" s="218"/>
      <c r="H1240" s="218"/>
      <c r="I1240" s="218"/>
      <c r="J1240" s="218"/>
      <c r="K1240" s="218"/>
      <c r="L1240" s="218"/>
      <c r="M1240" s="218"/>
      <c r="N1240" s="218"/>
      <c r="O1240" s="218"/>
      <c r="P1240" s="218"/>
      <c r="Q1240" s="102"/>
      <c r="R1240" s="102"/>
      <c r="S1240" s="102"/>
      <c r="T1240" s="102"/>
      <c r="U1240" s="102"/>
      <c r="V1240" s="102"/>
      <c r="W1240" s="102"/>
      <c r="X1240" s="102"/>
      <c r="Y1240" s="102"/>
      <c r="Z1240" s="102"/>
      <c r="AA1240" s="102"/>
    </row>
    <row r="1241">
      <c r="A1241" s="172"/>
      <c r="B1241" s="172"/>
      <c r="C1241" s="218"/>
      <c r="D1241" s="233"/>
      <c r="E1241" s="218"/>
      <c r="F1241" s="218"/>
      <c r="G1241" s="218"/>
      <c r="H1241" s="218"/>
      <c r="I1241" s="218"/>
      <c r="J1241" s="218"/>
      <c r="K1241" s="218"/>
      <c r="L1241" s="218"/>
      <c r="M1241" s="218"/>
      <c r="N1241" s="218"/>
      <c r="O1241" s="218"/>
      <c r="P1241" s="218"/>
      <c r="Q1241" s="102"/>
      <c r="R1241" s="102"/>
      <c r="S1241" s="102"/>
      <c r="T1241" s="102"/>
      <c r="U1241" s="102"/>
      <c r="V1241" s="102"/>
      <c r="W1241" s="102"/>
      <c r="X1241" s="102"/>
      <c r="Y1241" s="102"/>
      <c r="Z1241" s="102"/>
      <c r="AA1241" s="102"/>
    </row>
    <row r="1242">
      <c r="A1242" s="172"/>
      <c r="B1242" s="172"/>
      <c r="C1242" s="218"/>
      <c r="D1242" s="233"/>
      <c r="E1242" s="218"/>
      <c r="F1242" s="218"/>
      <c r="G1242" s="218"/>
      <c r="H1242" s="218"/>
      <c r="I1242" s="218"/>
      <c r="J1242" s="218"/>
      <c r="K1242" s="218"/>
      <c r="L1242" s="218"/>
      <c r="M1242" s="218"/>
      <c r="N1242" s="218"/>
      <c r="O1242" s="218"/>
      <c r="P1242" s="218"/>
      <c r="Q1242" s="102"/>
      <c r="R1242" s="102"/>
      <c r="S1242" s="102"/>
      <c r="T1242" s="102"/>
      <c r="U1242" s="102"/>
      <c r="V1242" s="102"/>
      <c r="W1242" s="102"/>
      <c r="X1242" s="102"/>
      <c r="Y1242" s="102"/>
      <c r="Z1242" s="102"/>
      <c r="AA1242" s="102"/>
    </row>
    <row r="1243">
      <c r="A1243" s="172"/>
      <c r="B1243" s="172"/>
      <c r="C1243" s="218"/>
      <c r="D1243" s="233"/>
      <c r="E1243" s="218"/>
      <c r="F1243" s="218"/>
      <c r="G1243" s="218"/>
      <c r="H1243" s="218"/>
      <c r="I1243" s="218"/>
      <c r="J1243" s="218"/>
      <c r="K1243" s="218"/>
      <c r="L1243" s="218"/>
      <c r="M1243" s="218"/>
      <c r="N1243" s="218"/>
      <c r="O1243" s="218"/>
      <c r="P1243" s="218"/>
      <c r="Q1243" s="102"/>
      <c r="R1243" s="102"/>
      <c r="S1243" s="102"/>
      <c r="T1243" s="102"/>
      <c r="U1243" s="102"/>
      <c r="V1243" s="102"/>
      <c r="W1243" s="102"/>
      <c r="X1243" s="102"/>
      <c r="Y1243" s="102"/>
      <c r="Z1243" s="102"/>
      <c r="AA1243" s="102"/>
    </row>
    <row r="1244">
      <c r="A1244" s="172"/>
      <c r="B1244" s="172"/>
      <c r="C1244" s="218"/>
      <c r="D1244" s="233"/>
      <c r="E1244" s="218"/>
      <c r="F1244" s="218"/>
      <c r="G1244" s="218"/>
      <c r="H1244" s="218"/>
      <c r="I1244" s="218"/>
      <c r="J1244" s="218"/>
      <c r="K1244" s="218"/>
      <c r="L1244" s="218"/>
      <c r="M1244" s="218"/>
      <c r="N1244" s="218"/>
      <c r="O1244" s="218"/>
      <c r="P1244" s="218"/>
      <c r="Q1244" s="102"/>
      <c r="R1244" s="102"/>
      <c r="S1244" s="102"/>
      <c r="T1244" s="102"/>
      <c r="U1244" s="102"/>
      <c r="V1244" s="102"/>
      <c r="W1244" s="102"/>
      <c r="X1244" s="102"/>
      <c r="Y1244" s="102"/>
      <c r="Z1244" s="102"/>
      <c r="AA1244" s="102"/>
    </row>
    <row r="1245">
      <c r="A1245" s="172"/>
      <c r="B1245" s="172"/>
      <c r="C1245" s="218"/>
      <c r="D1245" s="233"/>
      <c r="E1245" s="218"/>
      <c r="F1245" s="218"/>
      <c r="G1245" s="218"/>
      <c r="H1245" s="218"/>
      <c r="I1245" s="218"/>
      <c r="J1245" s="218"/>
      <c r="K1245" s="218"/>
      <c r="L1245" s="218"/>
      <c r="M1245" s="218"/>
      <c r="N1245" s="218"/>
      <c r="O1245" s="218"/>
      <c r="P1245" s="218"/>
      <c r="Q1245" s="102"/>
      <c r="R1245" s="102"/>
      <c r="S1245" s="102"/>
      <c r="T1245" s="102"/>
      <c r="U1245" s="102"/>
      <c r="V1245" s="102"/>
      <c r="W1245" s="102"/>
      <c r="X1245" s="102"/>
      <c r="Y1245" s="102"/>
      <c r="Z1245" s="102"/>
      <c r="AA1245" s="102"/>
    </row>
    <row r="1246">
      <c r="A1246" s="172"/>
      <c r="B1246" s="172"/>
      <c r="C1246" s="218"/>
      <c r="D1246" s="233"/>
      <c r="E1246" s="218"/>
      <c r="F1246" s="218"/>
      <c r="G1246" s="218"/>
      <c r="H1246" s="218"/>
      <c r="I1246" s="218"/>
      <c r="J1246" s="218"/>
      <c r="K1246" s="218"/>
      <c r="L1246" s="218"/>
      <c r="M1246" s="218"/>
      <c r="N1246" s="218"/>
      <c r="O1246" s="218"/>
      <c r="P1246" s="218"/>
      <c r="Q1246" s="102"/>
      <c r="R1246" s="102"/>
      <c r="S1246" s="102"/>
      <c r="T1246" s="102"/>
      <c r="U1246" s="102"/>
      <c r="V1246" s="102"/>
      <c r="W1246" s="102"/>
      <c r="X1246" s="102"/>
      <c r="Y1246" s="102"/>
      <c r="Z1246" s="102"/>
      <c r="AA1246" s="102"/>
    </row>
    <row r="1247">
      <c r="A1247" s="172"/>
      <c r="B1247" s="172"/>
      <c r="C1247" s="218"/>
      <c r="D1247" s="233"/>
      <c r="E1247" s="218"/>
      <c r="F1247" s="218"/>
      <c r="G1247" s="218"/>
      <c r="H1247" s="218"/>
      <c r="I1247" s="218"/>
      <c r="J1247" s="218"/>
      <c r="K1247" s="218"/>
      <c r="L1247" s="218"/>
      <c r="M1247" s="218"/>
      <c r="N1247" s="218"/>
      <c r="O1247" s="218"/>
      <c r="P1247" s="218"/>
      <c r="Q1247" s="102"/>
      <c r="R1247" s="102"/>
      <c r="S1247" s="102"/>
      <c r="T1247" s="102"/>
      <c r="U1247" s="102"/>
      <c r="V1247" s="102"/>
      <c r="W1247" s="102"/>
      <c r="X1247" s="102"/>
      <c r="Y1247" s="102"/>
      <c r="Z1247" s="102"/>
      <c r="AA1247" s="102"/>
    </row>
    <row r="1248">
      <c r="A1248" s="172"/>
      <c r="B1248" s="172"/>
      <c r="C1248" s="218"/>
      <c r="D1248" s="233"/>
      <c r="E1248" s="218"/>
      <c r="F1248" s="218"/>
      <c r="G1248" s="218"/>
      <c r="H1248" s="218"/>
      <c r="I1248" s="218"/>
      <c r="J1248" s="218"/>
      <c r="K1248" s="218"/>
      <c r="L1248" s="218"/>
      <c r="M1248" s="218"/>
      <c r="N1248" s="218"/>
      <c r="O1248" s="218"/>
      <c r="P1248" s="218"/>
      <c r="Q1248" s="102"/>
      <c r="R1248" s="102"/>
      <c r="S1248" s="102"/>
      <c r="T1248" s="102"/>
      <c r="U1248" s="102"/>
      <c r="V1248" s="102"/>
      <c r="W1248" s="102"/>
      <c r="X1248" s="102"/>
      <c r="Y1248" s="102"/>
      <c r="Z1248" s="102"/>
      <c r="AA1248" s="102"/>
    </row>
    <row r="1249">
      <c r="A1249" s="172"/>
      <c r="B1249" s="172"/>
      <c r="C1249" s="218"/>
      <c r="D1249" s="233"/>
      <c r="E1249" s="218"/>
      <c r="F1249" s="218"/>
      <c r="G1249" s="218"/>
      <c r="H1249" s="218"/>
      <c r="I1249" s="218"/>
      <c r="J1249" s="218"/>
      <c r="K1249" s="218"/>
      <c r="L1249" s="218"/>
      <c r="M1249" s="218"/>
      <c r="N1249" s="218"/>
      <c r="O1249" s="218"/>
      <c r="P1249" s="218"/>
      <c r="Q1249" s="102"/>
      <c r="R1249" s="102"/>
      <c r="S1249" s="102"/>
      <c r="T1249" s="102"/>
      <c r="U1249" s="102"/>
      <c r="V1249" s="102"/>
      <c r="W1249" s="102"/>
      <c r="X1249" s="102"/>
      <c r="Y1249" s="102"/>
      <c r="Z1249" s="102"/>
      <c r="AA1249" s="102"/>
    </row>
    <row r="1250">
      <c r="A1250" s="172"/>
      <c r="B1250" s="172"/>
      <c r="C1250" s="218"/>
      <c r="D1250" s="233"/>
      <c r="E1250" s="218"/>
      <c r="F1250" s="218"/>
      <c r="G1250" s="218"/>
      <c r="H1250" s="218"/>
      <c r="I1250" s="218"/>
      <c r="J1250" s="218"/>
      <c r="K1250" s="218"/>
      <c r="L1250" s="218"/>
      <c r="M1250" s="218"/>
      <c r="N1250" s="218"/>
      <c r="O1250" s="218"/>
      <c r="P1250" s="218"/>
      <c r="Q1250" s="102"/>
      <c r="R1250" s="102"/>
      <c r="S1250" s="102"/>
      <c r="T1250" s="102"/>
      <c r="U1250" s="102"/>
      <c r="V1250" s="102"/>
      <c r="W1250" s="102"/>
      <c r="X1250" s="102"/>
      <c r="Y1250" s="102"/>
      <c r="Z1250" s="102"/>
      <c r="AA1250" s="102"/>
    </row>
    <row r="1251">
      <c r="A1251" s="172"/>
      <c r="B1251" s="172"/>
      <c r="C1251" s="218"/>
      <c r="D1251" s="233"/>
      <c r="E1251" s="218"/>
      <c r="F1251" s="218"/>
      <c r="G1251" s="218"/>
      <c r="H1251" s="218"/>
      <c r="I1251" s="218"/>
      <c r="J1251" s="218"/>
      <c r="K1251" s="218"/>
      <c r="L1251" s="218"/>
      <c r="M1251" s="218"/>
      <c r="N1251" s="218"/>
      <c r="O1251" s="218"/>
      <c r="P1251" s="218"/>
      <c r="Q1251" s="102"/>
      <c r="R1251" s="102"/>
      <c r="S1251" s="102"/>
      <c r="T1251" s="102"/>
      <c r="U1251" s="102"/>
      <c r="V1251" s="102"/>
      <c r="W1251" s="102"/>
      <c r="X1251" s="102"/>
      <c r="Y1251" s="102"/>
      <c r="Z1251" s="102"/>
      <c r="AA1251" s="102"/>
    </row>
    <row r="1252">
      <c r="A1252" s="172"/>
      <c r="B1252" s="172"/>
      <c r="C1252" s="218"/>
      <c r="D1252" s="233"/>
      <c r="E1252" s="218"/>
      <c r="F1252" s="218"/>
      <c r="G1252" s="218"/>
      <c r="H1252" s="218"/>
      <c r="I1252" s="218"/>
      <c r="J1252" s="218"/>
      <c r="K1252" s="218"/>
      <c r="L1252" s="218"/>
      <c r="M1252" s="218"/>
      <c r="N1252" s="218"/>
      <c r="O1252" s="218"/>
      <c r="P1252" s="218"/>
      <c r="Q1252" s="102"/>
      <c r="R1252" s="102"/>
      <c r="S1252" s="102"/>
      <c r="T1252" s="102"/>
      <c r="U1252" s="102"/>
      <c r="V1252" s="102"/>
      <c r="W1252" s="102"/>
      <c r="X1252" s="102"/>
      <c r="Y1252" s="102"/>
      <c r="Z1252" s="102"/>
      <c r="AA1252" s="102"/>
    </row>
    <row r="1253">
      <c r="A1253" s="172"/>
      <c r="B1253" s="172"/>
      <c r="C1253" s="218"/>
      <c r="D1253" s="233"/>
      <c r="E1253" s="218"/>
      <c r="F1253" s="218"/>
      <c r="G1253" s="218"/>
      <c r="H1253" s="218"/>
      <c r="I1253" s="218"/>
      <c r="J1253" s="218"/>
      <c r="K1253" s="218"/>
      <c r="L1253" s="218"/>
      <c r="M1253" s="218"/>
      <c r="N1253" s="218"/>
      <c r="O1253" s="218"/>
      <c r="P1253" s="218"/>
      <c r="Q1253" s="102"/>
      <c r="R1253" s="102"/>
      <c r="S1253" s="102"/>
      <c r="T1253" s="102"/>
      <c r="U1253" s="102"/>
      <c r="V1253" s="102"/>
      <c r="W1253" s="102"/>
      <c r="X1253" s="102"/>
      <c r="Y1253" s="102"/>
      <c r="Z1253" s="102"/>
      <c r="AA1253" s="102"/>
    </row>
    <row r="1254">
      <c r="A1254" s="172"/>
      <c r="B1254" s="172"/>
      <c r="C1254" s="218"/>
      <c r="D1254" s="233"/>
      <c r="E1254" s="218"/>
      <c r="F1254" s="218"/>
      <c r="G1254" s="218"/>
      <c r="H1254" s="218"/>
      <c r="I1254" s="218"/>
      <c r="J1254" s="218"/>
      <c r="K1254" s="218"/>
      <c r="L1254" s="218"/>
      <c r="M1254" s="218"/>
      <c r="N1254" s="218"/>
      <c r="O1254" s="218"/>
      <c r="P1254" s="218"/>
      <c r="Q1254" s="102"/>
      <c r="R1254" s="102"/>
      <c r="S1254" s="102"/>
      <c r="T1254" s="102"/>
      <c r="U1254" s="102"/>
      <c r="V1254" s="102"/>
      <c r="W1254" s="102"/>
      <c r="X1254" s="102"/>
      <c r="Y1254" s="102"/>
      <c r="Z1254" s="102"/>
      <c r="AA1254" s="102"/>
    </row>
    <row r="1255">
      <c r="A1255" s="172"/>
      <c r="B1255" s="172"/>
      <c r="C1255" s="218"/>
      <c r="D1255" s="233"/>
      <c r="E1255" s="218"/>
      <c r="F1255" s="218"/>
      <c r="G1255" s="218"/>
      <c r="H1255" s="218"/>
      <c r="I1255" s="218"/>
      <c r="J1255" s="218"/>
      <c r="K1255" s="218"/>
      <c r="L1255" s="218"/>
      <c r="M1255" s="218"/>
      <c r="N1255" s="218"/>
      <c r="O1255" s="218"/>
      <c r="P1255" s="218"/>
      <c r="Q1255" s="102"/>
      <c r="R1255" s="102"/>
      <c r="S1255" s="102"/>
      <c r="T1255" s="102"/>
      <c r="U1255" s="102"/>
      <c r="V1255" s="102"/>
      <c r="W1255" s="102"/>
      <c r="X1255" s="102"/>
      <c r="Y1255" s="102"/>
      <c r="Z1255" s="102"/>
      <c r="AA1255" s="102"/>
    </row>
    <row r="1256">
      <c r="A1256" s="172"/>
      <c r="B1256" s="172"/>
      <c r="C1256" s="218"/>
      <c r="D1256" s="233"/>
      <c r="E1256" s="218"/>
      <c r="F1256" s="218"/>
      <c r="G1256" s="218"/>
      <c r="H1256" s="218"/>
      <c r="I1256" s="218"/>
      <c r="J1256" s="218"/>
      <c r="K1256" s="218"/>
      <c r="L1256" s="218"/>
      <c r="M1256" s="218"/>
      <c r="N1256" s="218"/>
      <c r="O1256" s="218"/>
      <c r="P1256" s="218"/>
      <c r="Q1256" s="102"/>
      <c r="R1256" s="102"/>
      <c r="S1256" s="102"/>
      <c r="T1256" s="102"/>
      <c r="U1256" s="102"/>
      <c r="V1256" s="102"/>
      <c r="W1256" s="102"/>
      <c r="X1256" s="102"/>
      <c r="Y1256" s="102"/>
      <c r="Z1256" s="102"/>
      <c r="AA1256" s="102"/>
    </row>
    <row r="1257">
      <c r="A1257" s="172"/>
      <c r="B1257" s="172"/>
      <c r="C1257" s="218"/>
      <c r="D1257" s="233"/>
      <c r="E1257" s="218"/>
      <c r="F1257" s="218"/>
      <c r="G1257" s="218"/>
      <c r="H1257" s="218"/>
      <c r="I1257" s="218"/>
      <c r="J1257" s="218"/>
      <c r="K1257" s="218"/>
      <c r="L1257" s="218"/>
      <c r="M1257" s="218"/>
      <c r="N1257" s="218"/>
      <c r="O1257" s="218"/>
      <c r="P1257" s="218"/>
      <c r="Q1257" s="102"/>
      <c r="R1257" s="102"/>
      <c r="S1257" s="102"/>
      <c r="T1257" s="102"/>
      <c r="U1257" s="102"/>
      <c r="V1257" s="102"/>
      <c r="W1257" s="102"/>
      <c r="X1257" s="102"/>
      <c r="Y1257" s="102"/>
      <c r="Z1257" s="102"/>
      <c r="AA1257" s="102"/>
    </row>
    <row r="1258">
      <c r="A1258" s="172"/>
      <c r="B1258" s="172"/>
      <c r="C1258" s="218"/>
      <c r="D1258" s="233"/>
      <c r="E1258" s="218"/>
      <c r="F1258" s="218"/>
      <c r="G1258" s="218"/>
      <c r="H1258" s="218"/>
      <c r="I1258" s="218"/>
      <c r="J1258" s="218"/>
      <c r="K1258" s="218"/>
      <c r="L1258" s="218"/>
      <c r="M1258" s="218"/>
      <c r="N1258" s="218"/>
      <c r="O1258" s="218"/>
      <c r="P1258" s="218"/>
      <c r="Q1258" s="102"/>
      <c r="R1258" s="102"/>
      <c r="S1258" s="102"/>
      <c r="T1258" s="102"/>
      <c r="U1258" s="102"/>
      <c r="V1258" s="102"/>
      <c r="W1258" s="102"/>
      <c r="X1258" s="102"/>
      <c r="Y1258" s="102"/>
      <c r="Z1258" s="102"/>
      <c r="AA1258" s="102"/>
    </row>
    <row r="1259">
      <c r="A1259" s="172"/>
      <c r="B1259" s="172"/>
      <c r="C1259" s="218"/>
      <c r="D1259" s="233"/>
      <c r="E1259" s="218"/>
      <c r="F1259" s="218"/>
      <c r="G1259" s="218"/>
      <c r="H1259" s="218"/>
      <c r="I1259" s="218"/>
      <c r="J1259" s="218"/>
      <c r="K1259" s="218"/>
      <c r="L1259" s="218"/>
      <c r="M1259" s="218"/>
      <c r="N1259" s="218"/>
      <c r="O1259" s="218"/>
      <c r="P1259" s="218"/>
      <c r="Q1259" s="102"/>
      <c r="R1259" s="102"/>
      <c r="S1259" s="102"/>
      <c r="T1259" s="102"/>
      <c r="U1259" s="102"/>
      <c r="V1259" s="102"/>
      <c r="W1259" s="102"/>
      <c r="X1259" s="102"/>
      <c r="Y1259" s="102"/>
      <c r="Z1259" s="102"/>
      <c r="AA1259" s="102"/>
    </row>
    <row r="1260">
      <c r="A1260" s="172"/>
      <c r="B1260" s="172"/>
      <c r="C1260" s="218"/>
      <c r="D1260" s="233"/>
      <c r="E1260" s="218"/>
      <c r="F1260" s="218"/>
      <c r="G1260" s="218"/>
      <c r="H1260" s="218"/>
      <c r="I1260" s="218"/>
      <c r="J1260" s="218"/>
      <c r="K1260" s="218"/>
      <c r="L1260" s="218"/>
      <c r="M1260" s="218"/>
      <c r="N1260" s="218"/>
      <c r="O1260" s="218"/>
      <c r="P1260" s="218"/>
      <c r="Q1260" s="102"/>
      <c r="R1260" s="102"/>
      <c r="S1260" s="102"/>
      <c r="T1260" s="102"/>
      <c r="U1260" s="102"/>
      <c r="V1260" s="102"/>
      <c r="W1260" s="102"/>
      <c r="X1260" s="102"/>
      <c r="Y1260" s="102"/>
      <c r="Z1260" s="102"/>
      <c r="AA1260" s="102"/>
    </row>
    <row r="1261">
      <c r="A1261" s="172"/>
      <c r="B1261" s="172"/>
      <c r="C1261" s="218"/>
      <c r="D1261" s="233"/>
      <c r="E1261" s="218"/>
      <c r="F1261" s="218"/>
      <c r="G1261" s="218"/>
      <c r="H1261" s="218"/>
      <c r="I1261" s="218"/>
      <c r="J1261" s="218"/>
      <c r="K1261" s="218"/>
      <c r="L1261" s="218"/>
      <c r="M1261" s="218"/>
      <c r="N1261" s="218"/>
      <c r="O1261" s="218"/>
      <c r="P1261" s="218"/>
      <c r="Q1261" s="102"/>
      <c r="R1261" s="102"/>
      <c r="S1261" s="102"/>
      <c r="T1261" s="102"/>
      <c r="U1261" s="102"/>
      <c r="V1261" s="102"/>
      <c r="W1261" s="102"/>
      <c r="X1261" s="102"/>
      <c r="Y1261" s="102"/>
      <c r="Z1261" s="102"/>
      <c r="AA1261" s="102"/>
    </row>
    <row r="1262">
      <c r="A1262" s="172"/>
      <c r="B1262" s="172"/>
      <c r="C1262" s="218"/>
      <c r="D1262" s="233"/>
      <c r="E1262" s="218"/>
      <c r="F1262" s="218"/>
      <c r="G1262" s="218"/>
      <c r="H1262" s="218"/>
      <c r="I1262" s="218"/>
      <c r="J1262" s="218"/>
      <c r="K1262" s="218"/>
      <c r="L1262" s="218"/>
      <c r="M1262" s="218"/>
      <c r="N1262" s="218"/>
      <c r="O1262" s="218"/>
      <c r="P1262" s="218"/>
      <c r="Q1262" s="102"/>
      <c r="R1262" s="102"/>
      <c r="S1262" s="102"/>
      <c r="T1262" s="102"/>
      <c r="U1262" s="102"/>
      <c r="V1262" s="102"/>
      <c r="W1262" s="102"/>
      <c r="X1262" s="102"/>
      <c r="Y1262" s="102"/>
      <c r="Z1262" s="102"/>
      <c r="AA1262" s="102"/>
    </row>
    <row r="1263">
      <c r="A1263" s="172"/>
      <c r="B1263" s="172"/>
      <c r="C1263" s="218"/>
      <c r="D1263" s="233"/>
      <c r="E1263" s="218"/>
      <c r="F1263" s="218"/>
      <c r="G1263" s="218"/>
      <c r="H1263" s="218"/>
      <c r="I1263" s="218"/>
      <c r="J1263" s="218"/>
      <c r="K1263" s="218"/>
      <c r="L1263" s="218"/>
      <c r="M1263" s="218"/>
      <c r="N1263" s="218"/>
      <c r="O1263" s="218"/>
      <c r="P1263" s="218"/>
      <c r="Q1263" s="102"/>
      <c r="R1263" s="102"/>
      <c r="S1263" s="102"/>
      <c r="T1263" s="102"/>
      <c r="U1263" s="102"/>
      <c r="V1263" s="102"/>
      <c r="W1263" s="102"/>
      <c r="X1263" s="102"/>
      <c r="Y1263" s="102"/>
      <c r="Z1263" s="102"/>
      <c r="AA1263" s="102"/>
    </row>
    <row r="1264">
      <c r="A1264" s="172"/>
      <c r="B1264" s="172"/>
      <c r="C1264" s="218"/>
      <c r="D1264" s="233"/>
      <c r="E1264" s="218"/>
      <c r="F1264" s="218"/>
      <c r="G1264" s="218"/>
      <c r="H1264" s="218"/>
      <c r="I1264" s="218"/>
      <c r="J1264" s="218"/>
      <c r="K1264" s="218"/>
      <c r="L1264" s="218"/>
      <c r="M1264" s="218"/>
      <c r="N1264" s="218"/>
      <c r="O1264" s="218"/>
      <c r="P1264" s="218"/>
      <c r="Q1264" s="102"/>
      <c r="R1264" s="102"/>
      <c r="S1264" s="102"/>
      <c r="T1264" s="102"/>
      <c r="U1264" s="102"/>
      <c r="V1264" s="102"/>
      <c r="W1264" s="102"/>
      <c r="X1264" s="102"/>
      <c r="Y1264" s="102"/>
      <c r="Z1264" s="102"/>
      <c r="AA1264" s="102"/>
    </row>
    <row r="1265">
      <c r="A1265" s="172"/>
      <c r="B1265" s="172"/>
      <c r="C1265" s="218"/>
      <c r="D1265" s="233"/>
      <c r="E1265" s="218"/>
      <c r="F1265" s="218"/>
      <c r="G1265" s="218"/>
      <c r="H1265" s="218"/>
      <c r="I1265" s="218"/>
      <c r="J1265" s="218"/>
      <c r="K1265" s="218"/>
      <c r="L1265" s="218"/>
      <c r="M1265" s="218"/>
      <c r="N1265" s="218"/>
      <c r="O1265" s="218"/>
      <c r="P1265" s="218"/>
      <c r="Q1265" s="102"/>
      <c r="R1265" s="102"/>
      <c r="S1265" s="102"/>
      <c r="T1265" s="102"/>
      <c r="U1265" s="102"/>
      <c r="V1265" s="102"/>
      <c r="W1265" s="102"/>
      <c r="X1265" s="102"/>
      <c r="Y1265" s="102"/>
      <c r="Z1265" s="102"/>
      <c r="AA1265" s="102"/>
    </row>
    <row r="1266">
      <c r="A1266" s="172"/>
      <c r="B1266" s="172"/>
      <c r="C1266" s="218"/>
      <c r="D1266" s="233"/>
      <c r="E1266" s="218"/>
      <c r="F1266" s="218"/>
      <c r="G1266" s="218"/>
      <c r="H1266" s="218"/>
      <c r="I1266" s="218"/>
      <c r="J1266" s="218"/>
      <c r="K1266" s="218"/>
      <c r="L1266" s="218"/>
      <c r="M1266" s="218"/>
      <c r="N1266" s="218"/>
      <c r="O1266" s="218"/>
      <c r="P1266" s="218"/>
      <c r="Q1266" s="102"/>
      <c r="R1266" s="102"/>
      <c r="S1266" s="102"/>
      <c r="T1266" s="102"/>
      <c r="U1266" s="102"/>
      <c r="V1266" s="102"/>
      <c r="W1266" s="102"/>
      <c r="X1266" s="102"/>
      <c r="Y1266" s="102"/>
      <c r="Z1266" s="102"/>
      <c r="AA1266" s="102"/>
    </row>
    <row r="1267">
      <c r="A1267" s="172"/>
      <c r="B1267" s="172"/>
      <c r="C1267" s="218"/>
      <c r="D1267" s="233"/>
      <c r="E1267" s="218"/>
      <c r="F1267" s="218"/>
      <c r="G1267" s="218"/>
      <c r="H1267" s="218"/>
      <c r="I1267" s="218"/>
      <c r="J1267" s="218"/>
      <c r="K1267" s="218"/>
      <c r="L1267" s="218"/>
      <c r="M1267" s="218"/>
      <c r="N1267" s="218"/>
      <c r="O1267" s="218"/>
      <c r="P1267" s="218"/>
      <c r="Q1267" s="102"/>
      <c r="R1267" s="102"/>
      <c r="S1267" s="102"/>
      <c r="T1267" s="102"/>
      <c r="U1267" s="102"/>
      <c r="V1267" s="102"/>
      <c r="W1267" s="102"/>
      <c r="X1267" s="102"/>
      <c r="Y1267" s="102"/>
      <c r="Z1267" s="102"/>
      <c r="AA1267" s="102"/>
    </row>
    <row r="1268">
      <c r="A1268" s="172"/>
      <c r="B1268" s="172"/>
      <c r="C1268" s="218"/>
      <c r="D1268" s="233"/>
      <c r="E1268" s="218"/>
      <c r="F1268" s="218"/>
      <c r="G1268" s="218"/>
      <c r="H1268" s="218"/>
      <c r="I1268" s="218"/>
      <c r="J1268" s="218"/>
      <c r="K1268" s="218"/>
      <c r="L1268" s="218"/>
      <c r="M1268" s="218"/>
      <c r="N1268" s="218"/>
      <c r="O1268" s="218"/>
      <c r="P1268" s="218"/>
      <c r="Q1268" s="102"/>
      <c r="R1268" s="102"/>
      <c r="S1268" s="102"/>
      <c r="T1268" s="102"/>
      <c r="U1268" s="102"/>
      <c r="V1268" s="102"/>
      <c r="W1268" s="102"/>
      <c r="X1268" s="102"/>
      <c r="Y1268" s="102"/>
      <c r="Z1268" s="102"/>
      <c r="AA1268" s="102"/>
    </row>
    <row r="1269">
      <c r="A1269" s="172"/>
      <c r="B1269" s="172"/>
      <c r="C1269" s="218"/>
      <c r="D1269" s="233"/>
      <c r="E1269" s="218"/>
      <c r="F1269" s="218"/>
      <c r="G1269" s="218"/>
      <c r="H1269" s="218"/>
      <c r="I1269" s="218"/>
      <c r="J1269" s="218"/>
      <c r="K1269" s="218"/>
      <c r="L1269" s="218"/>
      <c r="M1269" s="218"/>
      <c r="N1269" s="218"/>
      <c r="O1269" s="218"/>
      <c r="P1269" s="218"/>
      <c r="Q1269" s="102"/>
      <c r="R1269" s="102"/>
      <c r="S1269" s="102"/>
      <c r="T1269" s="102"/>
      <c r="U1269" s="102"/>
      <c r="V1269" s="102"/>
      <c r="W1269" s="102"/>
      <c r="X1269" s="102"/>
      <c r="Y1269" s="102"/>
      <c r="Z1269" s="102"/>
      <c r="AA1269" s="102"/>
    </row>
    <row r="1270">
      <c r="A1270" s="172"/>
      <c r="B1270" s="172"/>
      <c r="C1270" s="218"/>
      <c r="D1270" s="233"/>
      <c r="E1270" s="218"/>
      <c r="F1270" s="218"/>
      <c r="G1270" s="218"/>
      <c r="H1270" s="218"/>
      <c r="I1270" s="218"/>
      <c r="J1270" s="218"/>
      <c r="K1270" s="218"/>
      <c r="L1270" s="218"/>
      <c r="M1270" s="218"/>
      <c r="N1270" s="218"/>
      <c r="O1270" s="218"/>
      <c r="P1270" s="218"/>
      <c r="Q1270" s="102"/>
      <c r="R1270" s="102"/>
      <c r="S1270" s="102"/>
      <c r="T1270" s="102"/>
      <c r="U1270" s="102"/>
      <c r="V1270" s="102"/>
      <c r="W1270" s="102"/>
      <c r="X1270" s="102"/>
      <c r="Y1270" s="102"/>
      <c r="Z1270" s="102"/>
      <c r="AA1270" s="102"/>
    </row>
    <row r="1271">
      <c r="A1271" s="172"/>
      <c r="B1271" s="172"/>
      <c r="C1271" s="218"/>
      <c r="D1271" s="233"/>
      <c r="E1271" s="218"/>
      <c r="F1271" s="218"/>
      <c r="G1271" s="218"/>
      <c r="H1271" s="218"/>
      <c r="I1271" s="218"/>
      <c r="J1271" s="218"/>
      <c r="K1271" s="218"/>
      <c r="L1271" s="218"/>
      <c r="M1271" s="218"/>
      <c r="N1271" s="218"/>
      <c r="O1271" s="218"/>
      <c r="P1271" s="218"/>
      <c r="Q1271" s="102"/>
      <c r="R1271" s="102"/>
      <c r="S1271" s="102"/>
      <c r="T1271" s="102"/>
      <c r="U1271" s="102"/>
      <c r="V1271" s="102"/>
      <c r="W1271" s="102"/>
      <c r="X1271" s="102"/>
      <c r="Y1271" s="102"/>
      <c r="Z1271" s="102"/>
      <c r="AA1271" s="102"/>
    </row>
    <row r="1272">
      <c r="A1272" s="172"/>
      <c r="B1272" s="172"/>
      <c r="C1272" s="218"/>
      <c r="D1272" s="233"/>
      <c r="E1272" s="218"/>
      <c r="F1272" s="218"/>
      <c r="G1272" s="218"/>
      <c r="H1272" s="218"/>
      <c r="I1272" s="218"/>
      <c r="J1272" s="218"/>
      <c r="K1272" s="218"/>
      <c r="L1272" s="218"/>
      <c r="M1272" s="218"/>
      <c r="N1272" s="218"/>
      <c r="O1272" s="218"/>
      <c r="P1272" s="218"/>
      <c r="Q1272" s="102"/>
      <c r="R1272" s="102"/>
      <c r="S1272" s="102"/>
      <c r="T1272" s="102"/>
      <c r="U1272" s="102"/>
      <c r="V1272" s="102"/>
      <c r="W1272" s="102"/>
      <c r="X1272" s="102"/>
      <c r="Y1272" s="102"/>
      <c r="Z1272" s="102"/>
      <c r="AA1272" s="102"/>
    </row>
    <row r="1273">
      <c r="A1273" s="172"/>
      <c r="B1273" s="172"/>
      <c r="C1273" s="218"/>
      <c r="D1273" s="233"/>
      <c r="E1273" s="218"/>
      <c r="F1273" s="218"/>
      <c r="G1273" s="218"/>
      <c r="H1273" s="218"/>
      <c r="I1273" s="218"/>
      <c r="J1273" s="218"/>
      <c r="K1273" s="218"/>
      <c r="L1273" s="218"/>
      <c r="M1273" s="218"/>
      <c r="N1273" s="218"/>
      <c r="O1273" s="218"/>
      <c r="P1273" s="218"/>
      <c r="Q1273" s="102"/>
      <c r="R1273" s="102"/>
      <c r="S1273" s="102"/>
      <c r="T1273" s="102"/>
      <c r="U1273" s="102"/>
      <c r="V1273" s="102"/>
      <c r="W1273" s="102"/>
      <c r="X1273" s="102"/>
      <c r="Y1273" s="102"/>
      <c r="Z1273" s="102"/>
      <c r="AA1273" s="102"/>
    </row>
    <row r="1274">
      <c r="A1274" s="172"/>
      <c r="B1274" s="172"/>
      <c r="C1274" s="218"/>
      <c r="D1274" s="233"/>
      <c r="E1274" s="218"/>
      <c r="F1274" s="218"/>
      <c r="G1274" s="218"/>
      <c r="H1274" s="218"/>
      <c r="I1274" s="218"/>
      <c r="J1274" s="218"/>
      <c r="K1274" s="218"/>
      <c r="L1274" s="218"/>
      <c r="M1274" s="218"/>
      <c r="N1274" s="218"/>
      <c r="O1274" s="218"/>
      <c r="P1274" s="218"/>
      <c r="Q1274" s="102"/>
      <c r="R1274" s="102"/>
      <c r="S1274" s="102"/>
      <c r="T1274" s="102"/>
      <c r="U1274" s="102"/>
      <c r="V1274" s="102"/>
      <c r="W1274" s="102"/>
      <c r="X1274" s="102"/>
      <c r="Y1274" s="102"/>
      <c r="Z1274" s="102"/>
      <c r="AA1274" s="102"/>
    </row>
    <row r="1275">
      <c r="A1275" s="172"/>
      <c r="B1275" s="172"/>
      <c r="C1275" s="218"/>
      <c r="D1275" s="233"/>
      <c r="E1275" s="218"/>
      <c r="F1275" s="218"/>
      <c r="G1275" s="218"/>
      <c r="H1275" s="218"/>
      <c r="I1275" s="218"/>
      <c r="J1275" s="218"/>
      <c r="K1275" s="218"/>
      <c r="L1275" s="218"/>
      <c r="M1275" s="218"/>
      <c r="N1275" s="218"/>
      <c r="O1275" s="218"/>
      <c r="P1275" s="218"/>
      <c r="Q1275" s="102"/>
      <c r="R1275" s="102"/>
      <c r="S1275" s="102"/>
      <c r="T1275" s="102"/>
      <c r="U1275" s="102"/>
      <c r="V1275" s="102"/>
      <c r="W1275" s="102"/>
      <c r="X1275" s="102"/>
      <c r="Y1275" s="102"/>
      <c r="Z1275" s="102"/>
      <c r="AA1275" s="102"/>
    </row>
    <row r="1276">
      <c r="A1276" s="172"/>
      <c r="B1276" s="172"/>
      <c r="C1276" s="218"/>
      <c r="D1276" s="233"/>
      <c r="E1276" s="218"/>
      <c r="F1276" s="218"/>
      <c r="G1276" s="218"/>
      <c r="H1276" s="218"/>
      <c r="I1276" s="218"/>
      <c r="J1276" s="218"/>
      <c r="K1276" s="218"/>
      <c r="L1276" s="218"/>
      <c r="M1276" s="218"/>
      <c r="N1276" s="218"/>
      <c r="O1276" s="218"/>
      <c r="P1276" s="218"/>
      <c r="Q1276" s="102"/>
      <c r="R1276" s="102"/>
      <c r="S1276" s="102"/>
      <c r="T1276" s="102"/>
      <c r="U1276" s="102"/>
      <c r="V1276" s="102"/>
      <c r="W1276" s="102"/>
      <c r="X1276" s="102"/>
      <c r="Y1276" s="102"/>
      <c r="Z1276" s="102"/>
      <c r="AA1276" s="102"/>
    </row>
    <row r="1277">
      <c r="A1277" s="172"/>
      <c r="B1277" s="172"/>
      <c r="C1277" s="218"/>
      <c r="D1277" s="233"/>
      <c r="E1277" s="218"/>
      <c r="F1277" s="218"/>
      <c r="G1277" s="218"/>
      <c r="H1277" s="218"/>
      <c r="I1277" s="218"/>
      <c r="J1277" s="218"/>
      <c r="K1277" s="218"/>
      <c r="L1277" s="218"/>
      <c r="M1277" s="218"/>
      <c r="N1277" s="218"/>
      <c r="O1277" s="218"/>
      <c r="P1277" s="218"/>
      <c r="Q1277" s="102"/>
      <c r="R1277" s="102"/>
      <c r="S1277" s="102"/>
      <c r="T1277" s="102"/>
      <c r="U1277" s="102"/>
      <c r="V1277" s="102"/>
      <c r="W1277" s="102"/>
      <c r="X1277" s="102"/>
      <c r="Y1277" s="102"/>
      <c r="Z1277" s="102"/>
      <c r="AA1277" s="102"/>
    </row>
    <row r="1278">
      <c r="A1278" s="172"/>
      <c r="B1278" s="172"/>
      <c r="C1278" s="218"/>
      <c r="D1278" s="233"/>
      <c r="E1278" s="218"/>
      <c r="F1278" s="218"/>
      <c r="G1278" s="218"/>
      <c r="H1278" s="218"/>
      <c r="I1278" s="218"/>
      <c r="J1278" s="218"/>
      <c r="K1278" s="218"/>
      <c r="L1278" s="218"/>
      <c r="M1278" s="218"/>
      <c r="N1278" s="218"/>
      <c r="O1278" s="218"/>
      <c r="P1278" s="218"/>
      <c r="Q1278" s="102"/>
      <c r="R1278" s="102"/>
      <c r="S1278" s="102"/>
      <c r="T1278" s="102"/>
      <c r="U1278" s="102"/>
      <c r="V1278" s="102"/>
      <c r="W1278" s="102"/>
      <c r="X1278" s="102"/>
      <c r="Y1278" s="102"/>
      <c r="Z1278" s="102"/>
      <c r="AA1278" s="102"/>
    </row>
    <row r="1279">
      <c r="A1279" s="172"/>
      <c r="B1279" s="172"/>
      <c r="C1279" s="218"/>
      <c r="D1279" s="233"/>
      <c r="E1279" s="218"/>
      <c r="F1279" s="218"/>
      <c r="G1279" s="218"/>
      <c r="H1279" s="218"/>
      <c r="I1279" s="218"/>
      <c r="J1279" s="218"/>
      <c r="K1279" s="218"/>
      <c r="L1279" s="218"/>
      <c r="M1279" s="218"/>
      <c r="N1279" s="218"/>
      <c r="O1279" s="218"/>
      <c r="P1279" s="218"/>
      <c r="Q1279" s="102"/>
      <c r="R1279" s="102"/>
      <c r="S1279" s="102"/>
      <c r="T1279" s="102"/>
      <c r="U1279" s="102"/>
      <c r="V1279" s="102"/>
      <c r="W1279" s="102"/>
      <c r="X1279" s="102"/>
      <c r="Y1279" s="102"/>
      <c r="Z1279" s="102"/>
      <c r="AA1279" s="102"/>
    </row>
    <row r="1280">
      <c r="A1280" s="172"/>
      <c r="B1280" s="172"/>
      <c r="C1280" s="218"/>
      <c r="D1280" s="233"/>
      <c r="E1280" s="218"/>
      <c r="F1280" s="218"/>
      <c r="G1280" s="218"/>
      <c r="H1280" s="218"/>
      <c r="I1280" s="218"/>
      <c r="J1280" s="218"/>
      <c r="K1280" s="218"/>
      <c r="L1280" s="218"/>
      <c r="M1280" s="218"/>
      <c r="N1280" s="218"/>
      <c r="O1280" s="218"/>
      <c r="P1280" s="218"/>
      <c r="Q1280" s="102"/>
      <c r="R1280" s="102"/>
      <c r="S1280" s="102"/>
      <c r="T1280" s="102"/>
      <c r="U1280" s="102"/>
      <c r="V1280" s="102"/>
      <c r="W1280" s="102"/>
      <c r="X1280" s="102"/>
      <c r="Y1280" s="102"/>
      <c r="Z1280" s="102"/>
      <c r="AA1280" s="102"/>
    </row>
    <row r="1281">
      <c r="A1281" s="172"/>
      <c r="B1281" s="172"/>
      <c r="C1281" s="218"/>
      <c r="D1281" s="233"/>
      <c r="E1281" s="218"/>
      <c r="F1281" s="218"/>
      <c r="G1281" s="218"/>
      <c r="H1281" s="218"/>
      <c r="I1281" s="218"/>
      <c r="J1281" s="218"/>
      <c r="K1281" s="218"/>
      <c r="L1281" s="218"/>
      <c r="M1281" s="218"/>
      <c r="N1281" s="218"/>
      <c r="O1281" s="218"/>
      <c r="P1281" s="218"/>
      <c r="Q1281" s="102"/>
      <c r="R1281" s="102"/>
      <c r="S1281" s="102"/>
      <c r="T1281" s="102"/>
      <c r="U1281" s="102"/>
      <c r="V1281" s="102"/>
      <c r="W1281" s="102"/>
      <c r="X1281" s="102"/>
      <c r="Y1281" s="102"/>
      <c r="Z1281" s="102"/>
      <c r="AA1281" s="102"/>
    </row>
    <row r="1282">
      <c r="A1282" s="172"/>
      <c r="B1282" s="172"/>
      <c r="C1282" s="218"/>
      <c r="D1282" s="233"/>
      <c r="E1282" s="218"/>
      <c r="F1282" s="218"/>
      <c r="G1282" s="218"/>
      <c r="H1282" s="218"/>
      <c r="I1282" s="218"/>
      <c r="J1282" s="218"/>
      <c r="K1282" s="218"/>
      <c r="L1282" s="218"/>
      <c r="M1282" s="218"/>
      <c r="N1282" s="218"/>
      <c r="O1282" s="218"/>
      <c r="P1282" s="218"/>
      <c r="Q1282" s="102"/>
      <c r="R1282" s="102"/>
      <c r="S1282" s="102"/>
      <c r="T1282" s="102"/>
      <c r="U1282" s="102"/>
      <c r="V1282" s="102"/>
      <c r="W1282" s="102"/>
      <c r="X1282" s="102"/>
      <c r="Y1282" s="102"/>
      <c r="Z1282" s="102"/>
      <c r="AA1282" s="102"/>
    </row>
    <row r="1283">
      <c r="A1283" s="172"/>
      <c r="B1283" s="172"/>
      <c r="C1283" s="218"/>
      <c r="D1283" s="233"/>
      <c r="E1283" s="218"/>
      <c r="F1283" s="218"/>
      <c r="G1283" s="218"/>
      <c r="H1283" s="218"/>
      <c r="I1283" s="218"/>
      <c r="J1283" s="218"/>
      <c r="K1283" s="218"/>
      <c r="L1283" s="218"/>
      <c r="M1283" s="218"/>
      <c r="N1283" s="218"/>
      <c r="O1283" s="218"/>
      <c r="P1283" s="218"/>
      <c r="Q1283" s="102"/>
      <c r="R1283" s="102"/>
      <c r="S1283" s="102"/>
      <c r="T1283" s="102"/>
      <c r="U1283" s="102"/>
      <c r="V1283" s="102"/>
      <c r="W1283" s="102"/>
      <c r="X1283" s="102"/>
      <c r="Y1283" s="102"/>
      <c r="Z1283" s="102"/>
      <c r="AA1283" s="102"/>
    </row>
    <row r="1284">
      <c r="A1284" s="172"/>
      <c r="B1284" s="172"/>
      <c r="C1284" s="218"/>
      <c r="D1284" s="233"/>
      <c r="E1284" s="218"/>
      <c r="F1284" s="218"/>
      <c r="G1284" s="218"/>
      <c r="H1284" s="218"/>
      <c r="I1284" s="218"/>
      <c r="J1284" s="218"/>
      <c r="K1284" s="218"/>
      <c r="L1284" s="218"/>
      <c r="M1284" s="218"/>
      <c r="N1284" s="218"/>
      <c r="O1284" s="218"/>
      <c r="P1284" s="218"/>
      <c r="Q1284" s="102"/>
      <c r="R1284" s="102"/>
      <c r="S1284" s="102"/>
      <c r="T1284" s="102"/>
      <c r="U1284" s="102"/>
      <c r="V1284" s="102"/>
      <c r="W1284" s="102"/>
      <c r="X1284" s="102"/>
      <c r="Y1284" s="102"/>
      <c r="Z1284" s="102"/>
      <c r="AA1284" s="102"/>
    </row>
    <row r="1285">
      <c r="A1285" s="172"/>
      <c r="B1285" s="172"/>
      <c r="C1285" s="218"/>
      <c r="D1285" s="233"/>
      <c r="E1285" s="218"/>
      <c r="F1285" s="218"/>
      <c r="G1285" s="218"/>
      <c r="H1285" s="218"/>
      <c r="I1285" s="218"/>
      <c r="J1285" s="218"/>
      <c r="K1285" s="218"/>
      <c r="L1285" s="218"/>
      <c r="M1285" s="218"/>
      <c r="N1285" s="218"/>
      <c r="O1285" s="218"/>
      <c r="P1285" s="218"/>
      <c r="Q1285" s="102"/>
      <c r="R1285" s="102"/>
      <c r="S1285" s="102"/>
      <c r="T1285" s="102"/>
      <c r="U1285" s="102"/>
      <c r="V1285" s="102"/>
      <c r="W1285" s="102"/>
      <c r="X1285" s="102"/>
      <c r="Y1285" s="102"/>
      <c r="Z1285" s="102"/>
      <c r="AA1285" s="102"/>
    </row>
    <row r="1286">
      <c r="A1286" s="172"/>
      <c r="B1286" s="172"/>
      <c r="C1286" s="218"/>
      <c r="D1286" s="233"/>
      <c r="E1286" s="218"/>
      <c r="F1286" s="218"/>
      <c r="G1286" s="218"/>
      <c r="H1286" s="218"/>
      <c r="I1286" s="218"/>
      <c r="J1286" s="218"/>
      <c r="K1286" s="218"/>
      <c r="L1286" s="218"/>
      <c r="M1286" s="218"/>
      <c r="N1286" s="218"/>
      <c r="O1286" s="218"/>
      <c r="P1286" s="218"/>
      <c r="Q1286" s="102"/>
      <c r="R1286" s="102"/>
      <c r="S1286" s="102"/>
      <c r="T1286" s="102"/>
      <c r="U1286" s="102"/>
      <c r="V1286" s="102"/>
      <c r="W1286" s="102"/>
      <c r="X1286" s="102"/>
      <c r="Y1286" s="102"/>
      <c r="Z1286" s="102"/>
      <c r="AA1286" s="102"/>
    </row>
    <row r="1287">
      <c r="A1287" s="172"/>
      <c r="B1287" s="172"/>
      <c r="C1287" s="218"/>
      <c r="D1287" s="233"/>
      <c r="E1287" s="218"/>
      <c r="F1287" s="218"/>
      <c r="G1287" s="218"/>
      <c r="H1287" s="218"/>
      <c r="I1287" s="218"/>
      <c r="J1287" s="218"/>
      <c r="K1287" s="218"/>
      <c r="L1287" s="218"/>
      <c r="M1287" s="218"/>
      <c r="N1287" s="218"/>
      <c r="O1287" s="218"/>
      <c r="P1287" s="218"/>
      <c r="Q1287" s="102"/>
      <c r="R1287" s="102"/>
      <c r="S1287" s="102"/>
      <c r="T1287" s="102"/>
      <c r="U1287" s="102"/>
      <c r="V1287" s="102"/>
      <c r="W1287" s="102"/>
      <c r="X1287" s="102"/>
      <c r="Y1287" s="102"/>
      <c r="Z1287" s="102"/>
      <c r="AA1287" s="102"/>
    </row>
    <row r="1288">
      <c r="A1288" s="172"/>
      <c r="B1288" s="172"/>
      <c r="C1288" s="218"/>
      <c r="D1288" s="233"/>
      <c r="E1288" s="218"/>
      <c r="F1288" s="218"/>
      <c r="G1288" s="218"/>
      <c r="H1288" s="218"/>
      <c r="I1288" s="218"/>
      <c r="J1288" s="218"/>
      <c r="K1288" s="218"/>
      <c r="L1288" s="218"/>
      <c r="M1288" s="218"/>
      <c r="N1288" s="218"/>
      <c r="O1288" s="218"/>
      <c r="P1288" s="218"/>
      <c r="Q1288" s="102"/>
      <c r="R1288" s="102"/>
      <c r="S1288" s="102"/>
      <c r="T1288" s="102"/>
      <c r="U1288" s="102"/>
      <c r="V1288" s="102"/>
      <c r="W1288" s="102"/>
      <c r="X1288" s="102"/>
      <c r="Y1288" s="102"/>
      <c r="Z1288" s="102"/>
      <c r="AA1288" s="102"/>
    </row>
    <row r="1289">
      <c r="A1289" s="172"/>
      <c r="B1289" s="172"/>
      <c r="C1289" s="218"/>
      <c r="D1289" s="233"/>
      <c r="E1289" s="218"/>
      <c r="F1289" s="218"/>
      <c r="G1289" s="218"/>
      <c r="H1289" s="218"/>
      <c r="I1289" s="218"/>
      <c r="J1289" s="218"/>
      <c r="K1289" s="218"/>
      <c r="L1289" s="218"/>
      <c r="M1289" s="218"/>
      <c r="N1289" s="218"/>
      <c r="O1289" s="218"/>
      <c r="P1289" s="218"/>
      <c r="Q1289" s="102"/>
      <c r="R1289" s="102"/>
      <c r="S1289" s="102"/>
      <c r="T1289" s="102"/>
      <c r="U1289" s="102"/>
      <c r="V1289" s="102"/>
      <c r="W1289" s="102"/>
      <c r="X1289" s="102"/>
      <c r="Y1289" s="102"/>
      <c r="Z1289" s="102"/>
      <c r="AA1289" s="102"/>
    </row>
    <row r="1290">
      <c r="A1290" s="172"/>
      <c r="B1290" s="172"/>
      <c r="C1290" s="218"/>
      <c r="D1290" s="233"/>
      <c r="E1290" s="218"/>
      <c r="F1290" s="218"/>
      <c r="G1290" s="218"/>
      <c r="H1290" s="218"/>
      <c r="I1290" s="218"/>
      <c r="J1290" s="218"/>
      <c r="K1290" s="218"/>
      <c r="L1290" s="218"/>
      <c r="M1290" s="218"/>
      <c r="N1290" s="218"/>
      <c r="O1290" s="218"/>
      <c r="P1290" s="218"/>
      <c r="Q1290" s="102"/>
      <c r="R1290" s="102"/>
      <c r="S1290" s="102"/>
      <c r="T1290" s="102"/>
      <c r="U1290" s="102"/>
      <c r="V1290" s="102"/>
      <c r="W1290" s="102"/>
      <c r="X1290" s="102"/>
      <c r="Y1290" s="102"/>
      <c r="Z1290" s="102"/>
      <c r="AA1290" s="102"/>
    </row>
    <row r="1291">
      <c r="A1291" s="172"/>
      <c r="B1291" s="172"/>
      <c r="C1291" s="218"/>
      <c r="D1291" s="233"/>
      <c r="E1291" s="218"/>
      <c r="F1291" s="218"/>
      <c r="G1291" s="218"/>
      <c r="H1291" s="218"/>
      <c r="I1291" s="218"/>
      <c r="J1291" s="218"/>
      <c r="K1291" s="218"/>
      <c r="L1291" s="218"/>
      <c r="M1291" s="218"/>
      <c r="N1291" s="218"/>
      <c r="O1291" s="218"/>
      <c r="P1291" s="218"/>
      <c r="Q1291" s="102"/>
      <c r="R1291" s="102"/>
      <c r="S1291" s="102"/>
      <c r="T1291" s="102"/>
      <c r="U1291" s="102"/>
      <c r="V1291" s="102"/>
      <c r="W1291" s="102"/>
      <c r="X1291" s="102"/>
      <c r="Y1291" s="102"/>
      <c r="Z1291" s="102"/>
      <c r="AA1291" s="102"/>
    </row>
    <row r="1292">
      <c r="A1292" s="172"/>
      <c r="B1292" s="172"/>
      <c r="C1292" s="218"/>
      <c r="D1292" s="233"/>
      <c r="E1292" s="218"/>
      <c r="F1292" s="218"/>
      <c r="G1292" s="218"/>
      <c r="H1292" s="218"/>
      <c r="I1292" s="218"/>
      <c r="J1292" s="218"/>
      <c r="K1292" s="218"/>
      <c r="L1292" s="218"/>
      <c r="M1292" s="218"/>
      <c r="N1292" s="218"/>
      <c r="O1292" s="218"/>
      <c r="P1292" s="218"/>
      <c r="Q1292" s="102"/>
      <c r="R1292" s="102"/>
      <c r="S1292" s="102"/>
      <c r="T1292" s="102"/>
      <c r="U1292" s="102"/>
      <c r="V1292" s="102"/>
      <c r="W1292" s="102"/>
      <c r="X1292" s="102"/>
      <c r="Y1292" s="102"/>
      <c r="Z1292" s="102"/>
      <c r="AA1292" s="102"/>
    </row>
    <row r="1293">
      <c r="A1293" s="172"/>
      <c r="B1293" s="172"/>
      <c r="C1293" s="218"/>
      <c r="D1293" s="233"/>
      <c r="E1293" s="218"/>
      <c r="F1293" s="218"/>
      <c r="G1293" s="218"/>
      <c r="H1293" s="218"/>
      <c r="I1293" s="218"/>
      <c r="J1293" s="218"/>
      <c r="K1293" s="218"/>
      <c r="L1293" s="218"/>
      <c r="M1293" s="218"/>
      <c r="N1293" s="218"/>
      <c r="O1293" s="218"/>
      <c r="P1293" s="218"/>
      <c r="Q1293" s="102"/>
      <c r="R1293" s="102"/>
      <c r="S1293" s="102"/>
      <c r="T1293" s="102"/>
      <c r="U1293" s="102"/>
      <c r="V1293" s="102"/>
      <c r="W1293" s="102"/>
      <c r="X1293" s="102"/>
      <c r="Y1293" s="102"/>
      <c r="Z1293" s="102"/>
      <c r="AA1293" s="102"/>
    </row>
    <row r="1294">
      <c r="A1294" s="172"/>
      <c r="B1294" s="172"/>
      <c r="C1294" s="218"/>
      <c r="D1294" s="233"/>
      <c r="E1294" s="218"/>
      <c r="F1294" s="218"/>
      <c r="G1294" s="218"/>
      <c r="H1294" s="218"/>
      <c r="I1294" s="218"/>
      <c r="J1294" s="218"/>
      <c r="K1294" s="218"/>
      <c r="L1294" s="218"/>
      <c r="M1294" s="218"/>
      <c r="N1294" s="218"/>
      <c r="O1294" s="218"/>
      <c r="P1294" s="218"/>
      <c r="Q1294" s="102"/>
      <c r="R1294" s="102"/>
      <c r="S1294" s="102"/>
      <c r="T1294" s="102"/>
      <c r="U1294" s="102"/>
      <c r="V1294" s="102"/>
      <c r="W1294" s="102"/>
      <c r="X1294" s="102"/>
      <c r="Y1294" s="102"/>
      <c r="Z1294" s="102"/>
      <c r="AA1294" s="102"/>
    </row>
    <row r="1295">
      <c r="A1295" s="172"/>
      <c r="B1295" s="172"/>
      <c r="C1295" s="218"/>
      <c r="D1295" s="233"/>
      <c r="E1295" s="218"/>
      <c r="F1295" s="218"/>
      <c r="G1295" s="218"/>
      <c r="H1295" s="218"/>
      <c r="I1295" s="218"/>
      <c r="J1295" s="218"/>
      <c r="K1295" s="218"/>
      <c r="L1295" s="218"/>
      <c r="M1295" s="218"/>
      <c r="N1295" s="218"/>
      <c r="O1295" s="218"/>
      <c r="P1295" s="218"/>
      <c r="Q1295" s="102"/>
      <c r="R1295" s="102"/>
      <c r="S1295" s="102"/>
      <c r="T1295" s="102"/>
      <c r="U1295" s="102"/>
      <c r="V1295" s="102"/>
      <c r="W1295" s="102"/>
      <c r="X1295" s="102"/>
      <c r="Y1295" s="102"/>
      <c r="Z1295" s="102"/>
      <c r="AA1295" s="102"/>
    </row>
    <row r="1296">
      <c r="A1296" s="172"/>
      <c r="B1296" s="172"/>
      <c r="C1296" s="218"/>
      <c r="D1296" s="233"/>
      <c r="E1296" s="218"/>
      <c r="F1296" s="218"/>
      <c r="G1296" s="218"/>
      <c r="H1296" s="218"/>
      <c r="I1296" s="218"/>
      <c r="J1296" s="218"/>
      <c r="K1296" s="218"/>
      <c r="L1296" s="218"/>
      <c r="M1296" s="218"/>
      <c r="N1296" s="218"/>
      <c r="O1296" s="218"/>
      <c r="P1296" s="218"/>
      <c r="Q1296" s="102"/>
      <c r="R1296" s="102"/>
      <c r="S1296" s="102"/>
      <c r="T1296" s="102"/>
      <c r="U1296" s="102"/>
      <c r="V1296" s="102"/>
      <c r="W1296" s="102"/>
      <c r="X1296" s="102"/>
      <c r="Y1296" s="102"/>
      <c r="Z1296" s="102"/>
      <c r="AA1296" s="102"/>
    </row>
    <row r="1297">
      <c r="A1297" s="172"/>
      <c r="B1297" s="172"/>
      <c r="C1297" s="218"/>
      <c r="D1297" s="233"/>
      <c r="E1297" s="218"/>
      <c r="F1297" s="218"/>
      <c r="G1297" s="218"/>
      <c r="H1297" s="218"/>
      <c r="I1297" s="218"/>
      <c r="J1297" s="218"/>
      <c r="K1297" s="218"/>
      <c r="L1297" s="218"/>
      <c r="M1297" s="218"/>
      <c r="N1297" s="218"/>
      <c r="O1297" s="218"/>
      <c r="P1297" s="218"/>
      <c r="Q1297" s="102"/>
      <c r="R1297" s="102"/>
      <c r="S1297" s="102"/>
      <c r="T1297" s="102"/>
      <c r="U1297" s="102"/>
      <c r="V1297" s="102"/>
      <c r="W1297" s="102"/>
      <c r="X1297" s="102"/>
      <c r="Y1297" s="102"/>
      <c r="Z1297" s="102"/>
      <c r="AA1297" s="102"/>
    </row>
    <row r="1298">
      <c r="A1298" s="172"/>
      <c r="B1298" s="172"/>
      <c r="C1298" s="218"/>
      <c r="D1298" s="233"/>
      <c r="E1298" s="218"/>
      <c r="F1298" s="218"/>
      <c r="G1298" s="218"/>
      <c r="H1298" s="218"/>
      <c r="I1298" s="218"/>
      <c r="J1298" s="218"/>
      <c r="K1298" s="218"/>
      <c r="L1298" s="218"/>
      <c r="M1298" s="218"/>
      <c r="N1298" s="218"/>
      <c r="O1298" s="218"/>
      <c r="P1298" s="218"/>
      <c r="Q1298" s="102"/>
      <c r="R1298" s="102"/>
      <c r="S1298" s="102"/>
      <c r="T1298" s="102"/>
      <c r="U1298" s="102"/>
      <c r="V1298" s="102"/>
      <c r="W1298" s="102"/>
      <c r="X1298" s="102"/>
      <c r="Y1298" s="102"/>
      <c r="Z1298" s="102"/>
      <c r="AA1298" s="102"/>
    </row>
    <row r="1299">
      <c r="A1299" s="172"/>
      <c r="B1299" s="172"/>
      <c r="C1299" s="218"/>
      <c r="D1299" s="233"/>
      <c r="E1299" s="218"/>
      <c r="F1299" s="218"/>
      <c r="G1299" s="218"/>
      <c r="H1299" s="218"/>
      <c r="I1299" s="218"/>
      <c r="J1299" s="218"/>
      <c r="K1299" s="218"/>
      <c r="L1299" s="218"/>
      <c r="M1299" s="218"/>
      <c r="N1299" s="218"/>
      <c r="O1299" s="218"/>
      <c r="P1299" s="218"/>
      <c r="Q1299" s="102"/>
      <c r="R1299" s="102"/>
      <c r="S1299" s="102"/>
      <c r="T1299" s="102"/>
      <c r="U1299" s="102"/>
      <c r="V1299" s="102"/>
      <c r="W1299" s="102"/>
      <c r="X1299" s="102"/>
      <c r="Y1299" s="102"/>
      <c r="Z1299" s="102"/>
      <c r="AA1299" s="102"/>
    </row>
    <row r="1300">
      <c r="A1300" s="172"/>
      <c r="B1300" s="172"/>
      <c r="C1300" s="218"/>
      <c r="D1300" s="233"/>
      <c r="E1300" s="218"/>
      <c r="F1300" s="218"/>
      <c r="G1300" s="218"/>
      <c r="H1300" s="218"/>
      <c r="I1300" s="218"/>
      <c r="J1300" s="218"/>
      <c r="K1300" s="218"/>
      <c r="L1300" s="218"/>
      <c r="M1300" s="218"/>
      <c r="N1300" s="218"/>
      <c r="O1300" s="218"/>
      <c r="P1300" s="218"/>
      <c r="Q1300" s="102"/>
      <c r="R1300" s="102"/>
      <c r="S1300" s="102"/>
      <c r="T1300" s="102"/>
      <c r="U1300" s="102"/>
      <c r="V1300" s="102"/>
      <c r="W1300" s="102"/>
      <c r="X1300" s="102"/>
      <c r="Y1300" s="102"/>
      <c r="Z1300" s="102"/>
      <c r="AA1300" s="102"/>
    </row>
    <row r="1301">
      <c r="A1301" s="172"/>
      <c r="B1301" s="172"/>
      <c r="C1301" s="218"/>
      <c r="D1301" s="233"/>
      <c r="E1301" s="218"/>
      <c r="F1301" s="218"/>
      <c r="G1301" s="218"/>
      <c r="H1301" s="218"/>
      <c r="I1301" s="218"/>
      <c r="J1301" s="218"/>
      <c r="K1301" s="218"/>
      <c r="L1301" s="218"/>
      <c r="M1301" s="218"/>
      <c r="N1301" s="218"/>
      <c r="O1301" s="218"/>
      <c r="P1301" s="218"/>
      <c r="Q1301" s="102"/>
      <c r="R1301" s="102"/>
      <c r="S1301" s="102"/>
      <c r="T1301" s="102"/>
      <c r="U1301" s="102"/>
      <c r="V1301" s="102"/>
      <c r="W1301" s="102"/>
      <c r="X1301" s="102"/>
      <c r="Y1301" s="102"/>
      <c r="Z1301" s="102"/>
      <c r="AA1301" s="102"/>
    </row>
    <row r="1302">
      <c r="A1302" s="172"/>
      <c r="B1302" s="172"/>
      <c r="C1302" s="218"/>
      <c r="D1302" s="233"/>
      <c r="E1302" s="218"/>
      <c r="F1302" s="218"/>
      <c r="G1302" s="218"/>
      <c r="H1302" s="218"/>
      <c r="I1302" s="218"/>
      <c r="J1302" s="218"/>
      <c r="K1302" s="218"/>
      <c r="L1302" s="218"/>
      <c r="M1302" s="218"/>
      <c r="N1302" s="218"/>
      <c r="O1302" s="218"/>
      <c r="P1302" s="218"/>
      <c r="Q1302" s="102"/>
      <c r="R1302" s="102"/>
      <c r="S1302" s="102"/>
      <c r="T1302" s="102"/>
      <c r="U1302" s="102"/>
      <c r="V1302" s="102"/>
      <c r="W1302" s="102"/>
      <c r="X1302" s="102"/>
      <c r="Y1302" s="102"/>
      <c r="Z1302" s="102"/>
      <c r="AA1302" s="102"/>
    </row>
    <row r="1303">
      <c r="A1303" s="172"/>
      <c r="B1303" s="172"/>
      <c r="C1303" s="218"/>
      <c r="D1303" s="233"/>
      <c r="E1303" s="218"/>
      <c r="F1303" s="218"/>
      <c r="G1303" s="218"/>
      <c r="H1303" s="218"/>
      <c r="I1303" s="218"/>
      <c r="J1303" s="218"/>
      <c r="K1303" s="218"/>
      <c r="L1303" s="218"/>
      <c r="M1303" s="218"/>
      <c r="N1303" s="218"/>
      <c r="O1303" s="218"/>
      <c r="P1303" s="218"/>
      <c r="Q1303" s="102"/>
      <c r="R1303" s="102"/>
      <c r="S1303" s="102"/>
      <c r="T1303" s="102"/>
      <c r="U1303" s="102"/>
      <c r="V1303" s="102"/>
      <c r="W1303" s="102"/>
      <c r="X1303" s="102"/>
      <c r="Y1303" s="102"/>
      <c r="Z1303" s="102"/>
      <c r="AA1303" s="102"/>
    </row>
    <row r="1304">
      <c r="A1304" s="99"/>
      <c r="B1304" s="99"/>
      <c r="C1304" s="102"/>
      <c r="D1304" s="234"/>
      <c r="E1304" s="102"/>
      <c r="F1304" s="102"/>
      <c r="G1304" s="102"/>
      <c r="H1304" s="102"/>
      <c r="I1304" s="102"/>
      <c r="J1304" s="102"/>
      <c r="K1304" s="102"/>
      <c r="L1304" s="102"/>
      <c r="M1304" s="102"/>
      <c r="N1304" s="102"/>
      <c r="O1304" s="102"/>
      <c r="P1304" s="102"/>
      <c r="Q1304" s="102"/>
      <c r="R1304" s="102"/>
      <c r="S1304" s="102"/>
      <c r="T1304" s="102"/>
      <c r="U1304" s="102"/>
      <c r="V1304" s="102"/>
      <c r="W1304" s="102"/>
      <c r="X1304" s="102"/>
      <c r="Y1304" s="102"/>
      <c r="Z1304" s="102"/>
      <c r="AA1304" s="102"/>
    </row>
    <row r="1305">
      <c r="A1305" s="99"/>
      <c r="B1305" s="99"/>
      <c r="C1305" s="102"/>
      <c r="D1305" s="234"/>
      <c r="E1305" s="102"/>
      <c r="F1305" s="102"/>
      <c r="G1305" s="102"/>
      <c r="H1305" s="102"/>
      <c r="I1305" s="102"/>
      <c r="J1305" s="102"/>
      <c r="K1305" s="102"/>
      <c r="L1305" s="102"/>
      <c r="M1305" s="102"/>
      <c r="N1305" s="102"/>
      <c r="O1305" s="102"/>
      <c r="P1305" s="102"/>
      <c r="Q1305" s="102"/>
      <c r="R1305" s="102"/>
      <c r="S1305" s="102"/>
      <c r="T1305" s="102"/>
      <c r="U1305" s="102"/>
      <c r="V1305" s="102"/>
      <c r="W1305" s="102"/>
      <c r="X1305" s="102"/>
      <c r="Y1305" s="102"/>
      <c r="Z1305" s="102"/>
      <c r="AA1305" s="102"/>
    </row>
    <row r="1306">
      <c r="A1306" s="99"/>
      <c r="B1306" s="99"/>
      <c r="C1306" s="102"/>
      <c r="D1306" s="234"/>
      <c r="E1306" s="102"/>
      <c r="F1306" s="102"/>
      <c r="G1306" s="102"/>
      <c r="H1306" s="102"/>
      <c r="I1306" s="102"/>
      <c r="J1306" s="102"/>
      <c r="K1306" s="102"/>
      <c r="L1306" s="102"/>
      <c r="M1306" s="102"/>
      <c r="N1306" s="102"/>
      <c r="O1306" s="102"/>
      <c r="P1306" s="102"/>
      <c r="Q1306" s="102"/>
      <c r="R1306" s="102"/>
      <c r="S1306" s="102"/>
      <c r="T1306" s="102"/>
      <c r="U1306" s="102"/>
      <c r="V1306" s="102"/>
      <c r="W1306" s="102"/>
      <c r="X1306" s="102"/>
      <c r="Y1306" s="102"/>
      <c r="Z1306" s="102"/>
      <c r="AA1306" s="102"/>
    </row>
    <row r="1307">
      <c r="A1307" s="99"/>
      <c r="B1307" s="99"/>
      <c r="C1307" s="102"/>
      <c r="D1307" s="234"/>
      <c r="E1307" s="102"/>
      <c r="F1307" s="102"/>
      <c r="G1307" s="102"/>
      <c r="H1307" s="102"/>
      <c r="I1307" s="102"/>
      <c r="J1307" s="102"/>
      <c r="K1307" s="102"/>
      <c r="L1307" s="102"/>
      <c r="M1307" s="102"/>
      <c r="N1307" s="102"/>
      <c r="O1307" s="102"/>
      <c r="P1307" s="102"/>
      <c r="Q1307" s="102"/>
      <c r="R1307" s="102"/>
      <c r="S1307" s="102"/>
      <c r="T1307" s="102"/>
      <c r="U1307" s="102"/>
      <c r="V1307" s="102"/>
      <c r="W1307" s="102"/>
      <c r="X1307" s="102"/>
      <c r="Y1307" s="102"/>
      <c r="Z1307" s="102"/>
      <c r="AA1307" s="102"/>
    </row>
    <row r="1308">
      <c r="A1308" s="99"/>
      <c r="B1308" s="99"/>
      <c r="C1308" s="102"/>
      <c r="D1308" s="234"/>
      <c r="E1308" s="102"/>
      <c r="F1308" s="102"/>
      <c r="G1308" s="102"/>
      <c r="H1308" s="102"/>
      <c r="I1308" s="102"/>
      <c r="J1308" s="102"/>
      <c r="K1308" s="102"/>
      <c r="L1308" s="102"/>
      <c r="M1308" s="102"/>
      <c r="N1308" s="102"/>
      <c r="O1308" s="102"/>
      <c r="P1308" s="102"/>
      <c r="Q1308" s="102"/>
      <c r="R1308" s="102"/>
      <c r="S1308" s="102"/>
      <c r="T1308" s="102"/>
      <c r="U1308" s="102"/>
      <c r="V1308" s="102"/>
      <c r="W1308" s="102"/>
      <c r="X1308" s="102"/>
      <c r="Y1308" s="102"/>
      <c r="Z1308" s="102"/>
      <c r="AA1308" s="102"/>
    </row>
    <row r="1309">
      <c r="A1309" s="99"/>
      <c r="B1309" s="99"/>
      <c r="C1309" s="102"/>
      <c r="D1309" s="234"/>
      <c r="E1309" s="102"/>
      <c r="F1309" s="102"/>
      <c r="G1309" s="102"/>
      <c r="H1309" s="102"/>
      <c r="I1309" s="102"/>
      <c r="J1309" s="102"/>
      <c r="K1309" s="102"/>
      <c r="L1309" s="102"/>
      <c r="M1309" s="102"/>
      <c r="N1309" s="102"/>
      <c r="O1309" s="102"/>
      <c r="P1309" s="102"/>
      <c r="Q1309" s="102"/>
      <c r="R1309" s="102"/>
      <c r="S1309" s="102"/>
      <c r="T1309" s="102"/>
      <c r="U1309" s="102"/>
      <c r="V1309" s="102"/>
      <c r="W1309" s="102"/>
      <c r="X1309" s="102"/>
      <c r="Y1309" s="102"/>
      <c r="Z1309" s="102"/>
      <c r="AA1309" s="102"/>
    </row>
    <row r="1310">
      <c r="A1310" s="99"/>
      <c r="B1310" s="99"/>
      <c r="C1310" s="102"/>
      <c r="D1310" s="234"/>
      <c r="E1310" s="102"/>
      <c r="F1310" s="102"/>
      <c r="G1310" s="102"/>
      <c r="H1310" s="102"/>
      <c r="I1310" s="102"/>
      <c r="J1310" s="102"/>
      <c r="K1310" s="102"/>
      <c r="L1310" s="102"/>
      <c r="M1310" s="102"/>
      <c r="N1310" s="102"/>
      <c r="O1310" s="102"/>
      <c r="P1310" s="102"/>
      <c r="Q1310" s="102"/>
      <c r="R1310" s="102"/>
      <c r="S1310" s="102"/>
      <c r="T1310" s="102"/>
      <c r="U1310" s="102"/>
      <c r="V1310" s="102"/>
      <c r="W1310" s="102"/>
      <c r="X1310" s="102"/>
      <c r="Y1310" s="102"/>
      <c r="Z1310" s="102"/>
      <c r="AA1310" s="102"/>
    </row>
  </sheetData>
  <mergeCells count="6">
    <mergeCell ref="B68:B87"/>
    <mergeCell ref="B162:B192"/>
    <mergeCell ref="E330:P330"/>
    <mergeCell ref="E359:P359"/>
    <mergeCell ref="E360:P360"/>
    <mergeCell ref="B370:C370"/>
  </mergeCells>
  <conditionalFormatting sqref="E378:P378">
    <cfRule type="cellIs" dxfId="0" priority="1" operator="lessThan">
      <formula>0</formula>
    </cfRule>
  </conditionalFormatting>
  <conditionalFormatting sqref="E322:P322">
    <cfRule type="cellIs" dxfId="1" priority="2" operator="lessThan">
      <formula>0</formula>
    </cfRule>
  </conditionalFormatting>
  <conditionalFormatting sqref="E328:P328">
    <cfRule type="cellIs" dxfId="1" priority="3" operator="lessThan">
      <formula>0</formula>
    </cfRule>
  </conditionalFormatting>
  <conditionalFormatting sqref="E59:P59">
    <cfRule type="cellIs" dxfId="0" priority="4" operator="lessThanOrEqual">
      <formula>0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